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15" yWindow="-15" windowWidth="19230" windowHeight="5895" tabRatio="872"/>
  </bookViews>
  <sheets>
    <sheet name="175　民生委員・児童委員数" sheetId="1" r:id="rId1"/>
    <sheet name="176　生活保護者数" sheetId="2" r:id="rId2"/>
    <sheet name="177　敬老祝金品贈呈該当者数" sheetId="29" r:id="rId3"/>
    <sheet name="178　保育所の設置状況等" sheetId="4" r:id="rId4"/>
    <sheet name="179 子育て支援センター利用状況" sheetId="5" r:id="rId5"/>
    <sheet name="180　ファミリー・サポート・センター利用状況" sheetId="6" r:id="rId6"/>
    <sheet name="181　障がい者数の推移" sheetId="7" r:id="rId7"/>
    <sheet name="182  総合福祉センター利用状況" sheetId="8" r:id="rId8"/>
    <sheet name="183　老人クラブの状況" sheetId="9" r:id="rId9"/>
    <sheet name="184　老人福祉センターの利用状況" sheetId="10" r:id="rId10"/>
    <sheet name="185　ねたきり老人、ひとり暮らし老人及び認知症老人数" sheetId="11" r:id="rId11"/>
    <sheet name="186　介護保険給付状況" sheetId="12" r:id="rId12"/>
    <sheet name="187　介護保険料収納状況" sheetId="13" r:id="rId13"/>
    <sheet name="188　要介護（要支援）認定者数" sheetId="14" r:id="rId14"/>
    <sheet name="189　老人憩の家数及び利用状況" sheetId="15" r:id="rId15"/>
    <sheet name="190　生きがいセンター利用状況" sheetId="16" r:id="rId16"/>
    <sheet name="191　シルバー人材センター就労状況" sheetId="17" r:id="rId17"/>
    <sheet name="192　国民健康保険給付状況（その1）" sheetId="31" r:id="rId18"/>
    <sheet name="192　国民健康保険給付状況（その2）" sheetId="32" r:id="rId19"/>
    <sheet name="192　国民健康保険給付状況（その3）" sheetId="33" r:id="rId20"/>
    <sheet name="193　国民健康保険料収納状況" sheetId="34" r:id="rId21"/>
    <sheet name="194　勤労福祉センター利用状況" sheetId="30" r:id="rId22"/>
    <sheet name="195　勤労者福祉サービスセンター加入状況" sheetId="41" r:id="rId23"/>
    <sheet name="196　国民年金受給状況" sheetId="40" r:id="rId24"/>
    <sheet name="197　国民年金被保険者の状況" sheetId="35" r:id="rId25"/>
    <sheet name="198　医療費助成状況（その1）" sheetId="26" r:id="rId26"/>
    <sheet name="198　医療費助成状況（その2）" sheetId="37" r:id="rId27"/>
    <sheet name="199　医療費給付状況" sheetId="38" r:id="rId28"/>
    <sheet name="200　法規別労働組合組織状況" sheetId="42" r:id="rId29"/>
    <sheet name="201　一般職業紹介状況" sheetId="46" r:id="rId30"/>
    <sheet name="202　新規中学校卒業者職業紹介状況" sheetId="47" r:id="rId31"/>
    <sheet name="203　新規高等学校卒業者職業紹介状況" sheetId="48" r:id="rId32"/>
  </sheets>
  <externalReferences>
    <externalReference r:id="rId33"/>
  </externalReferences>
  <definedNames>
    <definedName name="_xlnm.Print_Area" localSheetId="0">'175　民生委員・児童委員数'!$A$1:$D$8</definedName>
    <definedName name="_xlnm.Print_Area" localSheetId="1">'176　生活保護者数'!$A$1:$F$9</definedName>
    <definedName name="_xlnm.Print_Area" localSheetId="2">'177　敬老祝金品贈呈該当者数'!$A$1:$I$11</definedName>
    <definedName name="_xlnm.Print_Area" localSheetId="3">'178　保育所の設置状況等'!$A$1:$I$41</definedName>
    <definedName name="_xlnm.Print_Area" localSheetId="4">'179 子育て支援センター利用状況'!$A$1:$C$9</definedName>
    <definedName name="_xlnm.Print_Area" localSheetId="5">'180　ファミリー・サポート・センター利用状況'!$A$1:$F$9</definedName>
    <definedName name="_xlnm.Print_Area" localSheetId="6">'181　障がい者数の推移'!$A$1:$I$11</definedName>
    <definedName name="_xlnm.Print_Area" localSheetId="7">'182  総合福祉センター利用状況'!$A$1:$K$45</definedName>
    <definedName name="_xlnm.Print_Area" localSheetId="9">'184　老人福祉センターの利用状況'!$A$1:$L$38</definedName>
    <definedName name="_xlnm.Print_Area" localSheetId="10">'185　ねたきり老人、ひとり暮らし老人及び認知症老人数'!$A$1:$M$11</definedName>
    <definedName name="_xlnm.Print_Area" localSheetId="11">'186　介護保険給付状況'!$A$1:$I$10</definedName>
    <definedName name="_xlnm.Print_Area" localSheetId="12">'187　介護保険料収納状況'!$A$1:$H$9</definedName>
    <definedName name="_xlnm.Print_Area" localSheetId="13">'188　要介護（要支援）認定者数'!$A$1:$I$8</definedName>
    <definedName name="_xlnm.Print_Area" localSheetId="14">'189　老人憩の家数及び利用状況'!$A$1:$M$9</definedName>
    <definedName name="_xlnm.Print_Area" localSheetId="15">'190　生きがいセンター利用状況'!$A$1:$F$21</definedName>
    <definedName name="_xlnm.Print_Area" localSheetId="17">'192　国民健康保険給付状況（その1）'!$A$1:$G$11</definedName>
    <definedName name="_xlnm.Print_Area" localSheetId="18">'192　国民健康保険給付状況（その2）'!$A$1:$G$20</definedName>
    <definedName name="_xlnm.Print_Area" localSheetId="19">'192　国民健康保険給付状況（その3）'!$A$1:$G$10</definedName>
    <definedName name="_xlnm.Print_Area" localSheetId="20">'193　国民健康保険料収納状況'!$A$1:$I$9</definedName>
    <definedName name="_xlnm.Print_Area" localSheetId="21">'194　勤労福祉センター利用状況'!$A$1:$O$9</definedName>
    <definedName name="_xlnm.Print_Area" localSheetId="22">'195　勤労者福祉サービスセンター加入状況'!$A$1:$E$9</definedName>
    <definedName name="_xlnm.Print_Area" localSheetId="23">'196　国民年金受給状況'!$A$1:$D$8</definedName>
    <definedName name="_xlnm.Print_Area" localSheetId="24">'197　国民年金被保険者の状況'!$A$1:$E$9</definedName>
    <definedName name="_xlnm.Print_Area" localSheetId="25">'198　医療費助成状況（その1）'!$A$1:$G$9</definedName>
    <definedName name="_xlnm.Print_Area" localSheetId="26">'198　医療費助成状況（その2）'!$A$1:$D$9</definedName>
    <definedName name="_xlnm.Print_Area" localSheetId="27">'199　医療費給付状況'!$A$1:$D$9</definedName>
    <definedName name="_xlnm.Print_Area" localSheetId="28">'200　法規別労働組合組織状況'!$A$1:$I$10</definedName>
    <definedName name="_xlnm.Print_Area" localSheetId="29">'201　一般職業紹介状況'!$A$1:$K$10</definedName>
    <definedName name="_xlnm.Print_Area" localSheetId="30">'202　新規中学校卒業者職業紹介状況'!$A$1:$J$12</definedName>
    <definedName name="_xlnm.Print_Area" localSheetId="31">'203　新規高等学校卒業者職業紹介状況'!$A$1:$J$12</definedName>
    <definedName name="Z_228E9C78_87FA_4404_BA90_3368E90D386B_.wvu.PrintArea" localSheetId="3" hidden="1">'178　保育所の設置状況等'!$A$1:$I$28</definedName>
    <definedName name="Z_228E9C78_87FA_4404_BA90_3368E90D386B_.wvu.PrintArea" localSheetId="7" hidden="1">'182  総合福祉センター利用状況'!$B$1:$K$41</definedName>
    <definedName name="Z_46A64006_5BDF_48E9_AFE8_74E23F90E042_.wvu.PrintArea" localSheetId="1" hidden="1">'176　生活保護者数'!$A$1:$F$9</definedName>
    <definedName name="Z_46A64006_5BDF_48E9_AFE8_74E23F90E042_.wvu.PrintArea" localSheetId="3" hidden="1">'178　保育所の設置状況等'!$A$1:$I$31</definedName>
    <definedName name="Z_46A64006_5BDF_48E9_AFE8_74E23F90E042_.wvu.PrintArea" localSheetId="4" hidden="1">'179 子育て支援センター利用状況'!$A$1:$C$8</definedName>
    <definedName name="Z_46A64006_5BDF_48E9_AFE8_74E23F90E042_.wvu.PrintArea" localSheetId="5" hidden="1">'180　ファミリー・サポート・センター利用状況'!$A$1:$F$9</definedName>
    <definedName name="Z_46A64006_5BDF_48E9_AFE8_74E23F90E042_.wvu.PrintArea" localSheetId="6" hidden="1">'181　障がい者数の推移'!$A$1:$I$13</definedName>
    <definedName name="Z_46A64006_5BDF_48E9_AFE8_74E23F90E042_.wvu.PrintArea" localSheetId="10" hidden="1">'185　ねたきり老人、ひとり暮らし老人及び認知症老人数'!$A$1:$M$13</definedName>
    <definedName name="Z_46A64006_5BDF_48E9_AFE8_74E23F90E042_.wvu.PrintArea" localSheetId="12" hidden="1">'187　介護保険料収納状況'!$A$1:$H$9</definedName>
    <definedName name="Z_46A64006_5BDF_48E9_AFE8_74E23F90E042_.wvu.PrintArea" localSheetId="14" hidden="1">'189　老人憩の家数及び利用状況'!$A$1:$M$11</definedName>
    <definedName name="Z_46A64006_5BDF_48E9_AFE8_74E23F90E042_.wvu.PrintArea" localSheetId="17" hidden="1">'192　国民健康保険給付状況（その1）'!$A$1:$G$13</definedName>
    <definedName name="Z_46A64006_5BDF_48E9_AFE8_74E23F90E042_.wvu.PrintArea" localSheetId="18" hidden="1">'192　国民健康保険給付状況（その2）'!$A$1:$G$21</definedName>
    <definedName name="Z_46A64006_5BDF_48E9_AFE8_74E23F90E042_.wvu.PrintArea" localSheetId="19" hidden="1">'192　国民健康保険給付状況（その3）'!$A$1:$G$11</definedName>
    <definedName name="Z_46A64006_5BDF_48E9_AFE8_74E23F90E042_.wvu.PrintArea" localSheetId="20" hidden="1">'193　国民健康保険料収納状況'!$A$1:$I$11</definedName>
    <definedName name="Z_46A64006_5BDF_48E9_AFE8_74E23F90E042_.wvu.PrintArea" localSheetId="24" hidden="1">'197　国民年金被保険者の状況'!$A$1:$E$9</definedName>
    <definedName name="Z_46A64006_5BDF_48E9_AFE8_74E23F90E042_.wvu.PrintArea" localSheetId="27" hidden="1">'199　医療費給付状況'!$A$1:$D$14</definedName>
    <definedName name="Z_46A64006_5BDF_48E9_AFE8_74E23F90E042_.wvu.PrintArea" localSheetId="31" hidden="1">'203　新規高等学校卒業者職業紹介状況'!$A$1:$J$12</definedName>
  </definedNames>
  <calcPr calcId="152511"/>
  <customWorkbookViews>
    <customWorkbookView name="23432 - 個人用ビュー" guid="{228E9C78-87FA-4404-BA90-3368E90D386B}" mergeInterval="0" personalView="1" maximized="1" windowWidth="1020" windowHeight="570" tabRatio="948" activeSheetId="3" showComments="commIndAndComment"/>
    <customWorkbookView name="厚木市役所 - 個人用ビュー" guid="{46A64006-5BDF-48E9-AFE8-74E23F90E042}" mergeInterval="0" personalView="1" maximized="1" windowWidth="1012" windowHeight="588" tabRatio="948" activeSheetId="4"/>
  </customWorkbookViews>
</workbook>
</file>

<file path=xl/calcChain.xml><?xml version="1.0" encoding="utf-8"?>
<calcChain xmlns="http://schemas.openxmlformats.org/spreadsheetml/2006/main">
  <c r="C10" i="33" l="1"/>
  <c r="E10" i="33" s="1"/>
  <c r="B10" i="33"/>
  <c r="D10" i="33" s="1"/>
  <c r="G19" i="32"/>
  <c r="F19" i="32"/>
  <c r="E19" i="32"/>
  <c r="D19" i="32"/>
  <c r="C19" i="32"/>
  <c r="B19" i="32"/>
  <c r="G10" i="32"/>
  <c r="F10" i="32"/>
  <c r="D10" i="32"/>
  <c r="C10" i="32"/>
  <c r="B10" i="32"/>
  <c r="E10" i="32" s="1"/>
  <c r="G10" i="31"/>
  <c r="F10" i="31"/>
  <c r="E10" i="31"/>
  <c r="D10" i="31"/>
</calcChain>
</file>

<file path=xl/sharedStrings.xml><?xml version="1.0" encoding="utf-8"?>
<sst xmlns="http://schemas.openxmlformats.org/spreadsheetml/2006/main" count="1001" uniqueCount="434">
  <si>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</si>
  <si>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</si>
  <si>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</si>
  <si>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</si>
  <si>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</si>
  <si>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</si>
  <si>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</si>
  <si>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</si>
  <si>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</si>
  <si>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</si>
  <si>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</si>
  <si>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</si>
  <si>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88歳</t>
  </si>
  <si>
    <t>77歳</t>
  </si>
  <si>
    <t>結婚60年夫妻</t>
  </si>
  <si>
    <t>結婚50年夫妻</t>
  </si>
  <si>
    <t>-</t>
  </si>
  <si>
    <t>　　</t>
  </si>
  <si>
    <t>昭和28年4月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</si>
  <si>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</si>
  <si>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</si>
  <si>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</si>
  <si>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</si>
  <si>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</si>
  <si>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</si>
  <si>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</si>
  <si>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</si>
  <si>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</si>
  <si>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</si>
  <si>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</si>
  <si>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</si>
  <si>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</si>
  <si>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</si>
  <si>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</si>
  <si>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</si>
  <si>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</si>
  <si>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</si>
  <si>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</si>
  <si>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</si>
  <si>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</si>
  <si>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和室</t>
  </si>
  <si>
    <t>トレーニング室</t>
  </si>
  <si>
    <t>つどいの間</t>
  </si>
  <si>
    <t>高齢者研修室</t>
  </si>
  <si>
    <t>ヘルストロン</t>
  </si>
  <si>
    <t>人員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</si>
  <si>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</si>
  <si>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</si>
  <si>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</si>
  <si>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</si>
  <si>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</si>
  <si>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</si>
  <si>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</si>
  <si>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</si>
  <si>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</si>
  <si>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</si>
  <si>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</si>
  <si>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</si>
  <si>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</si>
  <si>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</si>
  <si>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</si>
  <si>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</si>
  <si>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</si>
  <si>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</si>
  <si>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</si>
  <si>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</si>
  <si>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</si>
  <si>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</si>
  <si>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</si>
  <si>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</si>
  <si>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</si>
  <si>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</si>
  <si>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</si>
  <si>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</si>
  <si>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</si>
  <si>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</si>
  <si>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</si>
  <si>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</si>
  <si>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</si>
  <si>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</si>
  <si>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</si>
  <si>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</si>
  <si>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</si>
  <si>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</si>
  <si>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</si>
  <si>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</si>
  <si>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</si>
  <si>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</si>
  <si>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</si>
  <si>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</si>
  <si>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</si>
  <si>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</si>
  <si>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</si>
  <si>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</si>
  <si>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</si>
  <si>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</si>
  <si>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</si>
  <si>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</si>
  <si>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大会議室</t>
  </si>
  <si>
    <t>研修室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</si>
  <si>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</si>
  <si>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</si>
  <si>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</si>
  <si>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</si>
  <si>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</si>
  <si>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</si>
  <si>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</si>
  <si>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</si>
  <si>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</si>
  <si>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</si>
  <si>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</si>
  <si>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</si>
  <si>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</si>
  <si>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</si>
  <si>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</si>
  <si>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</si>
  <si>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</si>
  <si>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</si>
  <si>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</si>
  <si>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</si>
  <si>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</si>
  <si>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 xml:space="preserve"> 国民健康保険給付状況（その３）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</si>
  <si>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</si>
  <si>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</si>
  <si>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</si>
  <si>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</si>
  <si>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</si>
  <si>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</si>
  <si>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</si>
  <si>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</si>
  <si>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</si>
  <si>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</si>
  <si>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</si>
  <si>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</si>
  <si>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</si>
  <si>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</si>
  <si>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</si>
  <si>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</si>
  <si>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</si>
  <si>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</si>
  <si>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</si>
  <si>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</si>
  <si>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</si>
  <si>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</si>
  <si>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</si>
  <si>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</si>
  <si>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</si>
  <si>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</si>
  <si>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</si>
  <si>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</si>
  <si>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</si>
  <si>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</si>
  <si>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</si>
  <si>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</si>
  <si>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</si>
  <si>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</si>
  <si>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厚木保育所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</si>
  <si>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</si>
  <si>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</si>
  <si>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</si>
  <si>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</si>
  <si>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</si>
  <si>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</si>
  <si>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</si>
  <si>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</si>
  <si>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</si>
  <si>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</si>
  <si>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</si>
  <si>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</si>
  <si>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</si>
  <si>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</si>
  <si>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</si>
  <si>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</si>
  <si>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</si>
  <si>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</si>
  <si>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</si>
  <si>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</si>
  <si>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</si>
  <si>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</si>
  <si>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</si>
  <si>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</si>
  <si>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</si>
  <si>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</si>
  <si>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</si>
  <si>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</si>
  <si>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</si>
  <si>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</si>
  <si>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</si>
  <si>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</si>
  <si>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</si>
  <si>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</si>
  <si>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</si>
  <si>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</si>
  <si>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</si>
  <si>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99歳</t>
  </si>
  <si>
    <t>三代夫妻</t>
  </si>
  <si>
    <t>（単位　人・件・％）</t>
  </si>
  <si>
    <t>60歳以上人口</t>
  </si>
  <si>
    <t>老人クラブ会員数</t>
  </si>
  <si>
    <t>加入率（%）</t>
  </si>
  <si>
    <t>年度 ・月別</t>
  </si>
  <si>
    <t>4月</t>
  </si>
  <si>
    <t>ひとり暮らし老人</t>
  </si>
  <si>
    <t>認知症老人</t>
  </si>
  <si>
    <t>心身障害者医療費助成</t>
  </si>
  <si>
    <t>ひとり親家庭等医療費助成</t>
  </si>
  <si>
    <t xml:space="preserve"> 医療費助成状況（その２）</t>
  </si>
  <si>
    <t>小児医療費助成</t>
  </si>
  <si>
    <t>対 象 者 数</t>
  </si>
  <si>
    <t xml:space="preserve"> 件    数</t>
  </si>
  <si>
    <t>年度・月別</t>
  </si>
  <si>
    <t>会議室Ａ</t>
  </si>
  <si>
    <t>会議室Ｂ</t>
  </si>
  <si>
    <t>会議室Ｃ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</si>
  <si>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</si>
  <si>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</si>
  <si>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</si>
  <si>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</si>
  <si>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</si>
  <si>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</si>
  <si>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</si>
  <si>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</si>
  <si>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</si>
  <si>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</si>
  <si>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</si>
  <si>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</si>
  <si>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</si>
  <si>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</si>
  <si>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</si>
  <si>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</si>
  <si>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</si>
  <si>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</si>
  <si>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</si>
  <si>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</si>
  <si>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</si>
  <si>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</si>
  <si>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</si>
  <si>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</si>
  <si>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</si>
  <si>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</si>
  <si>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</si>
  <si>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</si>
  <si>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</si>
  <si>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</si>
  <si>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</si>
  <si>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</si>
  <si>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</si>
  <si>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</si>
  <si>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</si>
  <si>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</si>
  <si>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</si>
  <si>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</si>
  <si>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</si>
  <si>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26年</t>
  </si>
  <si>
    <t>保護率（‰）</t>
    <phoneticPr fontId="3"/>
  </si>
  <si>
    <t>長寿夫妻</t>
    <rPh sb="0" eb="2">
      <t>チョウジュ</t>
    </rPh>
    <phoneticPr fontId="3"/>
  </si>
  <si>
    <t>平成25年</t>
  </si>
  <si>
    <t>平成26年</t>
  </si>
  <si>
    <t>公立＋私立</t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</si>
  <si>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</si>
  <si>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</si>
  <si>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</si>
  <si>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</si>
  <si>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</si>
  <si>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</si>
  <si>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24年度</t>
  </si>
  <si>
    <t>25年度</t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</si>
  <si>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</si>
  <si>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</si>
  <si>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</si>
  <si>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</si>
  <si>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</si>
  <si>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</si>
  <si>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</si>
  <si>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</si>
  <si>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</si>
  <si>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</si>
  <si>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</si>
  <si>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</si>
  <si>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(単位　件・人)</t>
    <phoneticPr fontId="3"/>
  </si>
  <si>
    <t>(産業振興課)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</si>
  <si>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</si>
  <si>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</si>
  <si>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</si>
  <si>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</si>
  <si>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</si>
  <si>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</si>
  <si>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</si>
  <si>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</si>
  <si>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</si>
  <si>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</si>
  <si>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</si>
  <si>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</si>
  <si>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</si>
  <si>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</si>
  <si>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</si>
  <si>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</si>
  <si>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</si>
  <si>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27年</t>
  </si>
  <si>
    <t>平成27年</t>
  </si>
  <si>
    <t>平成23年度</t>
    <rPh sb="0" eb="2">
      <t>ヘイセイ</t>
    </rPh>
    <phoneticPr fontId="3"/>
  </si>
  <si>
    <t>26年度</t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</si>
  <si>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</si>
  <si>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</si>
  <si>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</si>
  <si>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</si>
  <si>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</si>
  <si>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</si>
  <si>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</si>
  <si>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</si>
  <si>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</si>
  <si>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</si>
  <si>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</si>
  <si>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</si>
  <si>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</si>
  <si>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</si>
  <si>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</si>
  <si>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</si>
  <si>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</si>
  <si>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団体</t>
    <rPh sb="0" eb="2">
      <t>ダンタイ</t>
    </rPh>
    <phoneticPr fontId="3"/>
  </si>
  <si>
    <t>個人</t>
    <rPh sb="0" eb="2">
      <t>コジン</t>
    </rPh>
    <phoneticPr fontId="3"/>
  </si>
  <si>
    <t>昭和25年9月</t>
  </si>
  <si>
    <t>もみじ保育所</t>
    <rPh sb="5" eb="6">
      <t>ショ</t>
    </rPh>
    <phoneticPr fontId="3"/>
  </si>
  <si>
    <t>昭和49年4月</t>
    <rPh sb="0" eb="2">
      <t>ショウワ</t>
    </rPh>
    <rPh sb="4" eb="5">
      <t>ネン</t>
    </rPh>
    <rPh sb="6" eb="7">
      <t>ガツ</t>
    </rPh>
    <phoneticPr fontId="9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</si>
  <si>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</si>
  <si>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</si>
  <si>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</si>
  <si>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t>175　民生委員・児童委員数</t>
    <phoneticPr fontId="3"/>
  </si>
  <si>
    <t>176  生活保護者数</t>
    <phoneticPr fontId="3"/>
  </si>
  <si>
    <t>178　保育所の設置状況等</t>
    <phoneticPr fontId="3"/>
  </si>
  <si>
    <t>179　子育て支援センター利用状況</t>
    <phoneticPr fontId="3"/>
  </si>
  <si>
    <t>180　ファミリー・サポート・センター利用状況</t>
    <phoneticPr fontId="3"/>
  </si>
  <si>
    <t>181　障がい者数の推移</t>
    <phoneticPr fontId="3"/>
  </si>
  <si>
    <t>183  老人クラブの状況</t>
    <phoneticPr fontId="3"/>
  </si>
  <si>
    <t>184  老人福祉センター利用状況</t>
    <phoneticPr fontId="3"/>
  </si>
  <si>
    <t>185　ねたきり老人、ひとり暮らし老人及び認知症老人数</t>
    <phoneticPr fontId="3"/>
  </si>
  <si>
    <t>186  介護保険給付状況</t>
    <phoneticPr fontId="3"/>
  </si>
  <si>
    <t>187  介護保険料収納状況</t>
    <phoneticPr fontId="3"/>
  </si>
  <si>
    <t>188  要介護（要支援）認定者数</t>
    <phoneticPr fontId="3"/>
  </si>
  <si>
    <t>189　老人憩の家数及び利用状況</t>
    <phoneticPr fontId="3"/>
  </si>
  <si>
    <t>191　シルバー人材センター就労状況</t>
    <phoneticPr fontId="3"/>
  </si>
  <si>
    <t>192  国民健康保険給付状況（その１）</t>
    <phoneticPr fontId="3"/>
  </si>
  <si>
    <t>193　国民健康保険料収納状況</t>
    <phoneticPr fontId="3"/>
  </si>
  <si>
    <t>194　勤労福祉センター利用状況</t>
    <phoneticPr fontId="3"/>
  </si>
  <si>
    <t>195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</si>
  <si>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196　国民年金受給状況</t>
    <phoneticPr fontId="3"/>
  </si>
  <si>
    <t>197　国民年金被保険者の状況</t>
    <phoneticPr fontId="3"/>
  </si>
  <si>
    <t>198　医療費助成状況（その１）</t>
    <phoneticPr fontId="3"/>
  </si>
  <si>
    <t>199　医療費給付状況</t>
    <phoneticPr fontId="3"/>
  </si>
  <si>
    <t>200　法規別労働組合組織状況</t>
    <phoneticPr fontId="3"/>
  </si>
  <si>
    <t>201　一般職業紹介状況</t>
    <phoneticPr fontId="3"/>
  </si>
  <si>
    <t>202  新規中学校卒業者職業紹介状況</t>
    <phoneticPr fontId="3"/>
  </si>
  <si>
    <t>203　新規高等学校卒業者職業紹介状況</t>
    <phoneticPr fontId="3"/>
  </si>
  <si>
    <t>(注) 1 身体障がい者数と知的障がい者数には、両方の障がいのある方を含む。</t>
    <rPh sb="6" eb="8">
      <t>シンタイ</t>
    </rPh>
    <rPh sb="8" eb="9">
      <t>ショウ</t>
    </rPh>
    <rPh sb="11" eb="12">
      <t>シャ</t>
    </rPh>
    <rPh sb="12" eb="13">
      <t>スウ</t>
    </rPh>
    <rPh sb="14" eb="16">
      <t>チテキ</t>
    </rPh>
    <rPh sb="16" eb="17">
      <t>ショウ</t>
    </rPh>
    <rPh sb="19" eb="20">
      <t>シャ</t>
    </rPh>
    <rPh sb="20" eb="21">
      <t>スウ</t>
    </rPh>
    <rPh sb="24" eb="26">
      <t>リョウホウ</t>
    </rPh>
    <rPh sb="27" eb="28">
      <t>ショウ</t>
    </rPh>
    <rPh sb="33" eb="34">
      <t>カタ</t>
    </rPh>
    <rPh sb="35" eb="36">
      <t>フク</t>
    </rPh>
    <phoneticPr fontId="3"/>
  </si>
  <si>
    <r>
      <t xml:space="preserve">要介護          </t>
    </r>
    <r>
      <rPr>
        <sz val="9"/>
        <rFont val="ＭＳ 明朝"/>
        <family val="1"/>
        <charset val="128"/>
      </rPr>
      <t>（要支援）</t>
    </r>
    <r>
      <rPr>
        <sz val="10"/>
        <rFont val="ＭＳ 明朝"/>
        <family val="1"/>
        <charset val="128"/>
      </rPr>
      <t xml:space="preserve">        認定者数</t>
    </r>
    <phoneticPr fontId="3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</si>
  <si>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</si>
  <si>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</si>
  <si>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</si>
  <si>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</si>
  <si>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</si>
  <si>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</si>
  <si>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</si>
  <si>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</si>
  <si>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</si>
  <si>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　 　2 精神障がい者数のみ、3月末の数値</t>
    <rPh sb="17" eb="18">
      <t>マツ</t>
    </rPh>
    <rPh sb="19" eb="21">
      <t>スウチ</t>
    </rPh>
    <phoneticPr fontId="3"/>
  </si>
  <si>
    <t>(注) 1 老人福祉センターは平成27年４月１日からシティ・プラザ５階・６階へ移転</t>
    <rPh sb="1" eb="2">
      <t>チュウ</t>
    </rPh>
    <rPh sb="6" eb="8">
      <t>ロウジン</t>
    </rPh>
    <rPh sb="8" eb="10">
      <t>フクシ</t>
    </rPh>
    <rPh sb="15" eb="17">
      <t>ヘイセイ</t>
    </rPh>
    <rPh sb="19" eb="20">
      <t>ネン</t>
    </rPh>
    <rPh sb="21" eb="22">
      <t>ガツ</t>
    </rPh>
    <rPh sb="23" eb="24">
      <t>ニチ</t>
    </rPh>
    <rPh sb="34" eb="35">
      <t>カイ</t>
    </rPh>
    <rPh sb="37" eb="38">
      <t>カイ</t>
    </rPh>
    <rPh sb="39" eb="41">
      <t>イテン</t>
    </rPh>
    <phoneticPr fontId="3"/>
  </si>
  <si>
    <t>　　 2 ヘルストロン、マッサージ、トレーニング室は「182　総合福祉センター利用状況」から本項へ移動</t>
    <rPh sb="24" eb="25">
      <t>シツ</t>
    </rPh>
    <rPh sb="46" eb="47">
      <t>ホン</t>
    </rPh>
    <rPh sb="49" eb="51">
      <t>イドウ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</si>
  <si>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</si>
  <si>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</si>
  <si>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</si>
  <si>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</si>
  <si>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(注) 勤労福祉センターは、平成26年４月30日に閉館</t>
    <rPh sb="1" eb="2">
      <t>チュウ</t>
    </rPh>
    <rPh sb="4" eb="6">
      <t>キンロウ</t>
    </rPh>
    <rPh sb="6" eb="8">
      <t>フクシ</t>
    </rPh>
    <rPh sb="14" eb="16">
      <t>ヘイセイ</t>
    </rPh>
    <rPh sb="18" eb="19">
      <t>ネン</t>
    </rPh>
    <rPh sb="20" eb="21">
      <t>ガツ</t>
    </rPh>
    <rPh sb="23" eb="24">
      <t>ニチ</t>
    </rPh>
    <rPh sb="25" eb="27">
      <t>ヘイカン</t>
    </rPh>
    <phoneticPr fontId="3"/>
  </si>
  <si>
    <t>　　 2 卒業見込者数は５月31日現在の数値を示す。平成25年度のみ５月15日現在の数値を示す。</t>
    <rPh sb="20" eb="22">
      <t>スウチ</t>
    </rPh>
    <rPh sb="23" eb="24">
      <t>シメ</t>
    </rPh>
    <rPh sb="42" eb="44">
      <t>スウチ</t>
    </rPh>
    <rPh sb="45" eb="46">
      <t>シメ</t>
    </rPh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</si>
  <si>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</si>
  <si>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平成26年５月に総合福祉センターからアミューあつぎ８階に移転</t>
    <rPh sb="4" eb="6">
      <t>ヘイセイ</t>
    </rPh>
    <rPh sb="8" eb="9">
      <t>ネン</t>
    </rPh>
    <rPh sb="10" eb="11">
      <t>ガツ</t>
    </rPh>
    <rPh sb="12" eb="14">
      <t>ソウゴウ</t>
    </rPh>
    <rPh sb="14" eb="16">
      <t>フクシ</t>
    </rPh>
    <rPh sb="30" eb="31">
      <t>カイ</t>
    </rPh>
    <rPh sb="32" eb="34">
      <t>イテン</t>
    </rPh>
    <phoneticPr fontId="3"/>
  </si>
  <si>
    <t>(注) 60歳以上人口は、住民基本台帳人口</t>
    <phoneticPr fontId="3"/>
  </si>
  <si>
    <t>(注） 1 もみじ保育所は平成27年４月１日に民営化し、もみじ保育園が設立</t>
    <phoneticPr fontId="3"/>
  </si>
  <si>
    <t xml:space="preserve">   　 2 ※は運営主体の変更年月</t>
    <rPh sb="16" eb="18">
      <t>ネンゲツ</t>
    </rPh>
    <phoneticPr fontId="3"/>
  </si>
  <si>
    <t>平成27年度</t>
    <rPh sb="0" eb="2">
      <t>ヘイセイ</t>
    </rPh>
    <phoneticPr fontId="3"/>
  </si>
  <si>
    <t>(注) 1 トレーニング室、つどいの間、高齢者研修室及びヘルストロンは、平成27年４月１日に老人福祉</t>
    <rPh sb="12" eb="13">
      <t>シツ</t>
    </rPh>
    <rPh sb="18" eb="19">
      <t>マ</t>
    </rPh>
    <rPh sb="20" eb="23">
      <t>コウレイシャ</t>
    </rPh>
    <rPh sb="23" eb="26">
      <t>ケンシュウシツ</t>
    </rPh>
    <rPh sb="26" eb="27">
      <t>オヨ</t>
    </rPh>
    <rPh sb="36" eb="38">
      <t>ヘイセイ</t>
    </rPh>
    <rPh sb="40" eb="41">
      <t>ネン</t>
    </rPh>
    <rPh sb="42" eb="43">
      <t>ガツ</t>
    </rPh>
    <rPh sb="44" eb="45">
      <t>ヒ</t>
    </rPh>
    <rPh sb="46" eb="48">
      <t>ロウジン</t>
    </rPh>
    <rPh sb="48" eb="50">
      <t>フクシ</t>
    </rPh>
    <phoneticPr fontId="3"/>
  </si>
  <si>
    <t>平成25年</t>
    <rPh sb="0" eb="2">
      <t>ヘイセイ</t>
    </rPh>
    <rPh sb="4" eb="5">
      <t>ネン</t>
    </rPh>
    <phoneticPr fontId="3"/>
  </si>
  <si>
    <t>28年</t>
  </si>
  <si>
    <t>29年</t>
    <rPh sb="2" eb="3">
      <t>ネン</t>
    </rPh>
    <phoneticPr fontId="3"/>
  </si>
  <si>
    <t>平成28年</t>
  </si>
  <si>
    <t>平成29年</t>
    <rPh sb="0" eb="2">
      <t>ヘイセイ</t>
    </rPh>
    <rPh sb="4" eb="5">
      <t>ネン</t>
    </rPh>
    <phoneticPr fontId="3"/>
  </si>
  <si>
    <t>平成24年度</t>
    <rPh sb="0" eb="2">
      <t>ヘイセイ</t>
    </rPh>
    <rPh sb="4" eb="6">
      <t>ネンド</t>
    </rPh>
    <phoneticPr fontId="3"/>
  </si>
  <si>
    <t>27年度</t>
  </si>
  <si>
    <t>28年度</t>
    <rPh sb="2" eb="4">
      <t>ネンド</t>
    </rPh>
    <phoneticPr fontId="3"/>
  </si>
  <si>
    <t>平成25年</t>
    <rPh sb="0" eb="2">
      <t>ヘイセイ</t>
    </rPh>
    <rPh sb="4" eb="5">
      <t>ネン</t>
    </rPh>
    <phoneticPr fontId="3"/>
  </si>
  <si>
    <t>平成24年度</t>
    <rPh sb="0" eb="2">
      <t>ヘイセイ</t>
    </rPh>
    <rPh sb="4" eb="6">
      <t>ネンド</t>
    </rPh>
    <phoneticPr fontId="3"/>
  </si>
  <si>
    <t>28年度</t>
    <rPh sb="2" eb="4">
      <t>ネンド</t>
    </rPh>
    <phoneticPr fontId="3"/>
  </si>
  <si>
    <t>(各年9月15日)(介護福祉課)</t>
    <rPh sb="10" eb="12">
      <t>カイゴ</t>
    </rPh>
    <rPh sb="12" eb="14">
      <t>フクシ</t>
    </rPh>
    <phoneticPr fontId="3"/>
  </si>
  <si>
    <t>（各年4月現在）（健康長寿推進課）</t>
    <rPh sb="13" eb="15">
      <t>スイシン</t>
    </rPh>
    <phoneticPr fontId="3"/>
  </si>
  <si>
    <t>(健康長寿推進課)</t>
    <rPh sb="5" eb="7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</si>
  <si>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</si>
  <si>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</si>
  <si>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</si>
  <si>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</si>
  <si>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</si>
  <si>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</si>
  <si>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</si>
  <si>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</si>
  <si>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</si>
  <si>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</si>
  <si>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…</t>
  </si>
  <si>
    <t>　 　2 ホール及び会議室は、平成27年10月から平成28年11月まで施設整備工事のため貸館を停止</t>
    <rPh sb="8" eb="9">
      <t>オヨ</t>
    </rPh>
    <rPh sb="10" eb="13">
      <t>カイギシツ</t>
    </rPh>
    <rPh sb="15" eb="17">
      <t>ヘイセイ</t>
    </rPh>
    <rPh sb="19" eb="20">
      <t>ネン</t>
    </rPh>
    <rPh sb="22" eb="23">
      <t>ガツ</t>
    </rPh>
    <rPh sb="25" eb="27">
      <t>ヘイセイ</t>
    </rPh>
    <rPh sb="29" eb="30">
      <t>ネン</t>
    </rPh>
    <rPh sb="32" eb="33">
      <t>ガツ</t>
    </rPh>
    <rPh sb="35" eb="37">
      <t>シセツ</t>
    </rPh>
    <rPh sb="37" eb="39">
      <t>セイビ</t>
    </rPh>
    <rPh sb="39" eb="41">
      <t>コウジ</t>
    </rPh>
    <rPh sb="44" eb="46">
      <t>カシカン</t>
    </rPh>
    <rPh sb="47" eb="49">
      <t>テイシ</t>
    </rPh>
    <phoneticPr fontId="3"/>
  </si>
  <si>
    <t>　 　4 和室は、施設再配置に伴い平成27年9月をもって閉鎖</t>
    <rPh sb="5" eb="7">
      <t>ワシツ</t>
    </rPh>
    <rPh sb="9" eb="11">
      <t>シセツ</t>
    </rPh>
    <rPh sb="11" eb="14">
      <t>サイハイチ</t>
    </rPh>
    <rPh sb="15" eb="16">
      <t>トモナ</t>
    </rPh>
    <rPh sb="17" eb="19">
      <t>ヘイセイ</t>
    </rPh>
    <rPh sb="21" eb="22">
      <t>ネン</t>
    </rPh>
    <rPh sb="23" eb="24">
      <t>ガツ</t>
    </rPh>
    <rPh sb="28" eb="30">
      <t>ヘイサ</t>
    </rPh>
    <phoneticPr fontId="3"/>
  </si>
  <si>
    <t>-</t>
    <phoneticPr fontId="3"/>
  </si>
  <si>
    <t>4月</t>
    <phoneticPr fontId="3"/>
  </si>
  <si>
    <t>29年1月</t>
    <rPh sb="2" eb="3">
      <t>ネン</t>
    </rPh>
    <rPh sb="4" eb="5">
      <t>ガツ</t>
    </rPh>
    <phoneticPr fontId="3"/>
  </si>
  <si>
    <t xml:space="preserve"> その他</t>
    <phoneticPr fontId="3"/>
  </si>
  <si>
    <t xml:space="preserve">       センターへ移転</t>
    <phoneticPr fontId="3"/>
  </si>
  <si>
    <t>28年度</t>
    <phoneticPr fontId="3"/>
  </si>
  <si>
    <t>177　敬老祝金品贈呈該当者数</t>
    <phoneticPr fontId="3"/>
  </si>
  <si>
    <t>(単位　人・組)</t>
    <phoneticPr fontId="3"/>
  </si>
  <si>
    <t>90歳</t>
    <rPh sb="2" eb="3">
      <t>サイ</t>
    </rPh>
    <phoneticPr fontId="3"/>
  </si>
  <si>
    <t>80歳</t>
    <phoneticPr fontId="3"/>
  </si>
  <si>
    <t>－</t>
    <phoneticPr fontId="3"/>
  </si>
  <si>
    <t>－</t>
    <phoneticPr fontId="3"/>
  </si>
  <si>
    <t>－</t>
    <phoneticPr fontId="3"/>
  </si>
  <si>
    <t>(注) 1 長寿夫妻は夫妻共に90歳以上に達した夫妻が対象</t>
    <phoneticPr fontId="3"/>
  </si>
  <si>
    <t xml:space="preserve">     3 敬老祝金は77歳、88歳、99歳及び100歳の高齢者が対象（平成29年度から）</t>
    <rPh sb="23" eb="24">
      <t>オヨ</t>
    </rPh>
    <rPh sb="28" eb="29">
      <t>サイ</t>
    </rPh>
    <rPh sb="30" eb="33">
      <t>コウレイシャ</t>
    </rPh>
    <rPh sb="34" eb="36">
      <t>タイショウ</t>
    </rPh>
    <rPh sb="37" eb="39">
      <t>ヘイセイ</t>
    </rPh>
    <rPh sb="41" eb="43">
      <t>ネンド</t>
    </rPh>
    <phoneticPr fontId="3"/>
  </si>
  <si>
    <t xml:space="preserve">     </t>
    <phoneticPr fontId="3"/>
  </si>
  <si>
    <t>　　　</t>
    <phoneticPr fontId="3"/>
  </si>
  <si>
    <t>　</t>
    <phoneticPr fontId="3"/>
  </si>
  <si>
    <t>190　生きがいセンター利用状況</t>
    <phoneticPr fontId="3"/>
  </si>
  <si>
    <t>4月</t>
    <phoneticPr fontId="3"/>
  </si>
  <si>
    <t xml:space="preserve">     2 敬老祝金は75歳、80歳、85歳、90歳、95歳及び100歳以上の高齢者が対象（平成28年度まで）</t>
    <rPh sb="36" eb="37">
      <t>サイ</t>
    </rPh>
    <rPh sb="37" eb="39">
      <t>イジョウ</t>
    </rPh>
    <rPh sb="40" eb="43">
      <t>コウレイシャ</t>
    </rPh>
    <rPh sb="44" eb="46">
      <t>タイショウ</t>
    </rPh>
    <rPh sb="47" eb="49">
      <t>ヘイセイ</t>
    </rPh>
    <rPh sb="51" eb="53">
      <t>ネンド</t>
    </rPh>
    <phoneticPr fontId="3"/>
  </si>
  <si>
    <t>29年1月</t>
    <rPh sb="1" eb="2">
      <t>ネン</t>
    </rPh>
    <rPh sb="4" eb="5">
      <t>ガツ</t>
    </rPh>
    <phoneticPr fontId="3"/>
  </si>
  <si>
    <t>-</t>
    <phoneticPr fontId="3"/>
  </si>
  <si>
    <t>人員</t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</si>
  <si>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</si>
  <si>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182　総合福祉センター利用状況</t>
    <rPh sb="4" eb="6">
      <t>ソウゴウ</t>
    </rPh>
    <rPh sb="6" eb="8">
      <t>フクシ</t>
    </rPh>
    <phoneticPr fontId="3"/>
  </si>
  <si>
    <t>　 　3 その他はプール、ボランティアセンター等の利用を含む。</t>
    <rPh sb="7" eb="8">
      <t>タ</t>
    </rPh>
    <rPh sb="23" eb="24">
      <t>トウ</t>
    </rPh>
    <rPh sb="25" eb="27">
      <t>リヨウ</t>
    </rPh>
    <rPh sb="28" eb="29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</si>
</sst>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  <numFmt numFmtId="185" formatCode="[$-411]ggge&quot;年&quot;m&quot;月&quot;d&quot;日&quot;;@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3.5"/>
      <name val="ＭＳ 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383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1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10" fillId="0" borderId="0" xfId="0" applyFont="1">
      <alignment vertical="center"/>
    </xf>
    <xf numFmtId="0" fontId="7" fillId="0" borderId="0" xfId="0" applyFont="1" applyAlignment="1"/>
    <xf numFmtId="0" fontId="12" fillId="0" borderId="0" xfId="0" applyFont="1" applyAlignment="1"/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4" fillId="0" borderId="0" xfId="0" applyFont="1" applyBorder="1">
      <alignment vertical="center"/>
    </xf>
    <xf numFmtId="0" fontId="15" fillId="0" borderId="0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Border="1">
      <alignment vertical="center"/>
    </xf>
    <xf numFmtId="0" fontId="15" fillId="0" borderId="0" xfId="3" applyFont="1">
      <alignment vertical="center"/>
    </xf>
    <xf numFmtId="38" fontId="5" fillId="0" borderId="0" xfId="3" applyNumberFormat="1" applyFont="1">
      <alignment vertical="center"/>
    </xf>
    <xf numFmtId="0" fontId="5" fillId="0" borderId="0" xfId="3" applyFont="1">
      <alignment vertical="center"/>
    </xf>
    <xf numFmtId="176" fontId="5" fillId="0" borderId="0" xfId="3" applyNumberFormat="1" applyFont="1">
      <alignment vertical="center"/>
    </xf>
    <xf numFmtId="0" fontId="7" fillId="0" borderId="0" xfId="0" applyFont="1" applyAlignment="1">
      <alignment horizont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16" fillId="0" borderId="0" xfId="3" applyFont="1" applyAlignment="1">
      <alignment vertical="center"/>
    </xf>
    <xf numFmtId="0" fontId="17" fillId="0" borderId="0" xfId="3" applyFont="1" applyAlignment="1"/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Font="1" applyBorder="1">
      <alignment vertical="center"/>
    </xf>
    <xf numFmtId="0" fontId="20" fillId="0" borderId="0" xfId="0" applyFont="1">
      <alignment vertical="center"/>
    </xf>
    <xf numFmtId="0" fontId="6" fillId="0" borderId="0" xfId="0" applyFont="1" applyAlignment="1"/>
    <xf numFmtId="0" fontId="21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27" fillId="0" borderId="1" xfId="3" applyFont="1" applyBorder="1" applyAlignment="1">
      <alignment horizontal="left"/>
    </xf>
    <xf numFmtId="0" fontId="27" fillId="0" borderId="1" xfId="3" applyFont="1" applyBorder="1" applyAlignment="1"/>
    <xf numFmtId="0" fontId="27" fillId="0" borderId="0" xfId="3" applyFont="1" applyBorder="1" applyAlignment="1"/>
    <xf numFmtId="0" fontId="27" fillId="0" borderId="0" xfId="3" applyFont="1" applyAlignment="1"/>
    <xf numFmtId="0" fontId="28" fillId="0" borderId="2" xfId="3" applyFont="1" applyBorder="1" applyAlignment="1">
      <alignment horizontal="centerContinuous" vertical="center"/>
    </xf>
    <xf numFmtId="0" fontId="28" fillId="0" borderId="3" xfId="3" applyFont="1" applyBorder="1" applyAlignment="1">
      <alignment horizontal="centerContinuous" vertical="center"/>
    </xf>
    <xf numFmtId="0" fontId="28" fillId="0" borderId="4" xfId="3" applyFont="1" applyBorder="1" applyAlignment="1">
      <alignment horizontal="centerContinuous" vertical="center"/>
    </xf>
    <xf numFmtId="0" fontId="28" fillId="0" borderId="5" xfId="3" applyFont="1" applyBorder="1" applyAlignment="1">
      <alignment horizontal="centerContinuous" vertical="center"/>
    </xf>
    <xf numFmtId="0" fontId="28" fillId="0" borderId="6" xfId="3" applyFont="1" applyBorder="1" applyAlignment="1">
      <alignment horizontal="centerContinuous" vertical="center"/>
    </xf>
    <xf numFmtId="0" fontId="28" fillId="0" borderId="3" xfId="3" applyFont="1" applyBorder="1" applyAlignment="1">
      <alignment horizontal="center" vertical="center"/>
    </xf>
    <xf numFmtId="0" fontId="28" fillId="0" borderId="2" xfId="3" applyFont="1" applyBorder="1" applyAlignment="1">
      <alignment horizontal="center" vertical="center"/>
    </xf>
    <xf numFmtId="0" fontId="28" fillId="0" borderId="7" xfId="3" applyFont="1" applyBorder="1" applyAlignment="1">
      <alignment horizontal="center" vertical="center"/>
    </xf>
    <xf numFmtId="49" fontId="29" fillId="0" borderId="8" xfId="3" applyNumberFormat="1" applyFont="1" applyBorder="1" applyAlignment="1">
      <alignment horizontal="right" vertical="center"/>
    </xf>
    <xf numFmtId="38" fontId="29" fillId="0" borderId="9" xfId="1" applyFont="1" applyBorder="1" applyAlignment="1">
      <alignment vertical="center"/>
    </xf>
    <xf numFmtId="38" fontId="29" fillId="0" borderId="0" xfId="1" applyFont="1" applyBorder="1" applyAlignment="1">
      <alignment vertical="center"/>
    </xf>
    <xf numFmtId="38" fontId="29" fillId="0" borderId="0" xfId="1" applyFont="1" applyBorder="1" applyAlignment="1">
      <alignment horizontal="right" vertical="center"/>
    </xf>
    <xf numFmtId="49" fontId="29" fillId="0" borderId="10" xfId="3" applyNumberFormat="1" applyFont="1" applyBorder="1" applyAlignment="1">
      <alignment horizontal="right" vertical="center"/>
    </xf>
    <xf numFmtId="38" fontId="29" fillId="0" borderId="11" xfId="1" applyFont="1" applyBorder="1" applyAlignment="1">
      <alignment horizontal="right" vertical="center"/>
    </xf>
    <xf numFmtId="38" fontId="29" fillId="0" borderId="1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76" fontId="30" fillId="0" borderId="0" xfId="3" applyNumberFormat="1" applyFont="1">
      <alignment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4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38" fontId="5" fillId="0" borderId="2" xfId="1" applyFont="1" applyBorder="1" applyAlignment="1">
      <alignment vertical="center"/>
    </xf>
    <xf numFmtId="0" fontId="5" fillId="0" borderId="15" xfId="0" applyFont="1" applyBorder="1" applyAlignment="1">
      <alignment horizontal="right" vertical="center" wrapText="1"/>
    </xf>
    <xf numFmtId="38" fontId="5" fillId="0" borderId="0" xfId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5" fillId="0" borderId="8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1" fontId="5" fillId="0" borderId="9" xfId="1" applyNumberFormat="1" applyFont="1" applyBorder="1" applyAlignment="1">
      <alignment vertical="center"/>
    </xf>
    <xf numFmtId="0" fontId="8" fillId="0" borderId="18" xfId="0" applyFont="1" applyBorder="1" applyAlignment="1">
      <alignment horizontal="left"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25" fillId="0" borderId="0" xfId="0" applyFont="1" applyBorder="1" applyAlignment="1">
      <alignment horizontal="right" vertical="center"/>
    </xf>
    <xf numFmtId="38" fontId="25" fillId="0" borderId="0" xfId="1" applyFont="1" applyFill="1" applyBorder="1" applyAlignment="1">
      <alignment vertical="center"/>
    </xf>
    <xf numFmtId="38" fontId="24" fillId="0" borderId="0" xfId="1" applyFont="1" applyBorder="1" applyAlignment="1">
      <alignment horizontal="right" vertical="center" shrinkToFit="1"/>
    </xf>
    <xf numFmtId="38" fontId="24" fillId="0" borderId="0" xfId="1" applyFont="1" applyBorder="1" applyAlignment="1">
      <alignment horizontal="right" vertical="center"/>
    </xf>
    <xf numFmtId="38" fontId="24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 shrinkToFit="1"/>
    </xf>
    <xf numFmtId="38" fontId="5" fillId="0" borderId="9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20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25" fillId="0" borderId="8" xfId="0" applyFont="1" applyBorder="1" applyAlignment="1">
      <alignment horizontal="right" vertical="center"/>
    </xf>
    <xf numFmtId="38" fontId="24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182" fontId="5" fillId="0" borderId="1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vertical="center"/>
    </xf>
    <xf numFmtId="41" fontId="5" fillId="0" borderId="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3" fontId="8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5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183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41" fontId="5" fillId="0" borderId="9" xfId="1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Continuous" vertical="center"/>
    </xf>
    <xf numFmtId="180" fontId="5" fillId="0" borderId="22" xfId="0" applyNumberFormat="1" applyFont="1" applyBorder="1" applyAlignment="1">
      <alignment horizontal="right" vertical="center"/>
    </xf>
    <xf numFmtId="180" fontId="5" fillId="0" borderId="15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1" fontId="5" fillId="0" borderId="9" xfId="0" applyNumberFormat="1" applyFont="1" applyBorder="1" applyAlignment="1">
      <alignment horizontal="right" vertical="center"/>
    </xf>
    <xf numFmtId="183" fontId="5" fillId="0" borderId="0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distributed" vertical="justify"/>
    </xf>
    <xf numFmtId="0" fontId="5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25" fillId="0" borderId="8" xfId="0" applyNumberFormat="1" applyFont="1" applyBorder="1" applyAlignment="1">
      <alignment horizontal="right" vertical="center"/>
    </xf>
    <xf numFmtId="55" fontId="5" fillId="0" borderId="8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8" fontId="5" fillId="0" borderId="15" xfId="1" applyFont="1" applyFill="1" applyBorder="1" applyAlignment="1">
      <alignment horizontal="right" vertical="center"/>
    </xf>
    <xf numFmtId="180" fontId="5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1" fontId="5" fillId="0" borderId="11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0" borderId="1" xfId="1" applyNumberFormat="1" applyFont="1" applyBorder="1" applyAlignment="1">
      <alignment vertical="center"/>
    </xf>
    <xf numFmtId="183" fontId="5" fillId="0" borderId="1" xfId="0" applyNumberFormat="1" applyFont="1" applyBorder="1">
      <alignment vertical="center"/>
    </xf>
    <xf numFmtId="0" fontId="5" fillId="0" borderId="15" xfId="0" applyFont="1" applyBorder="1" applyAlignment="1">
      <alignment horizontal="right" vertical="center"/>
    </xf>
    <xf numFmtId="3" fontId="5" fillId="0" borderId="11" xfId="0" applyNumberFormat="1" applyFont="1" applyBorder="1" applyAlignment="1">
      <alignment vertical="center"/>
    </xf>
    <xf numFmtId="41" fontId="5" fillId="0" borderId="11" xfId="1" applyNumberFormat="1" applyFont="1" applyBorder="1" applyAlignment="1">
      <alignment vertical="center"/>
    </xf>
    <xf numFmtId="41" fontId="5" fillId="0" borderId="11" xfId="1" applyNumberFormat="1" applyFont="1" applyBorder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1" xfId="1" applyNumberFormat="1" applyFont="1" applyBorder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12" fillId="0" borderId="1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11" xfId="1" applyFont="1" applyFill="1" applyBorder="1" applyAlignment="1">
      <alignment horizontal="right" vertical="center"/>
    </xf>
    <xf numFmtId="38" fontId="8" fillId="0" borderId="1" xfId="1" applyFont="1" applyFill="1" applyBorder="1" applyAlignment="1">
      <alignment horizontal="right" vertical="center"/>
    </xf>
    <xf numFmtId="38" fontId="25" fillId="0" borderId="0" xfId="0" applyNumberFormat="1" applyFont="1" applyBorder="1" applyAlignment="1">
      <alignment horizontal="right" vertical="center"/>
    </xf>
    <xf numFmtId="38" fontId="25" fillId="0" borderId="0" xfId="1" applyFont="1" applyBorder="1">
      <alignment vertical="center"/>
    </xf>
    <xf numFmtId="38" fontId="5" fillId="0" borderId="0" xfId="1" applyFont="1">
      <alignment vertical="center"/>
    </xf>
    <xf numFmtId="38" fontId="5" fillId="0" borderId="11" xfId="0" applyNumberFormat="1" applyFont="1" applyBorder="1" applyAlignment="1">
      <alignment horizontal="right" vertical="center"/>
    </xf>
    <xf numFmtId="38" fontId="5" fillId="0" borderId="1" xfId="1" applyFont="1" applyBorder="1">
      <alignment vertical="center"/>
    </xf>
    <xf numFmtId="3" fontId="5" fillId="0" borderId="1" xfId="1" applyNumberFormat="1" applyFont="1" applyBorder="1" applyAlignment="1"/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181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85" fontId="5" fillId="0" borderId="8" xfId="0" quotePrefix="1" applyNumberFormat="1" applyFont="1" applyBorder="1" applyAlignment="1">
      <alignment horizontal="right" vertical="center"/>
    </xf>
    <xf numFmtId="180" fontId="25" fillId="0" borderId="9" xfId="0" applyNumberFormat="1" applyFont="1" applyBorder="1" applyAlignment="1">
      <alignment horizontal="right" vertical="center"/>
    </xf>
    <xf numFmtId="41" fontId="25" fillId="0" borderId="0" xfId="0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38" fontId="5" fillId="0" borderId="1" xfId="1" applyFont="1" applyBorder="1" applyAlignment="1">
      <alignment vertical="center"/>
    </xf>
    <xf numFmtId="41" fontId="5" fillId="0" borderId="11" xfId="1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40" fontId="5" fillId="0" borderId="1" xfId="1" applyNumberFormat="1" applyFont="1" applyBorder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38" fontId="25" fillId="0" borderId="9" xfId="1" applyFont="1" applyFill="1" applyBorder="1" applyAlignment="1">
      <alignment horizontal="right" vertical="center"/>
    </xf>
    <xf numFmtId="38" fontId="32" fillId="0" borderId="0" xfId="1" applyFont="1" applyFill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 vertical="center"/>
    </xf>
    <xf numFmtId="41" fontId="5" fillId="0" borderId="0" xfId="0" applyNumberFormat="1" applyFont="1" applyBorder="1" applyAlignment="1">
      <alignment horizontal="center" vertical="center"/>
    </xf>
    <xf numFmtId="41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28" fillId="0" borderId="23" xfId="3" applyFont="1" applyBorder="1" applyAlignment="1">
      <alignment horizontal="center" vertical="center"/>
    </xf>
    <xf numFmtId="0" fontId="28" fillId="0" borderId="3" xfId="3" applyFont="1" applyBorder="1" applyAlignment="1">
      <alignment horizontal="center" vertical="center"/>
    </xf>
    <xf numFmtId="0" fontId="27" fillId="0" borderId="1" xfId="3" applyFont="1" applyBorder="1" applyAlignment="1">
      <alignment horizontal="right"/>
    </xf>
    <xf numFmtId="0" fontId="31" fillId="0" borderId="0" xfId="3" applyFont="1" applyAlignment="1">
      <alignment horizontal="center" vertical="center"/>
    </xf>
    <xf numFmtId="0" fontId="27" fillId="0" borderId="18" xfId="3" applyFont="1" applyBorder="1" applyAlignment="1">
      <alignment horizontal="left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1" fillId="0" borderId="18" xfId="0" applyFont="1" applyBorder="1" applyAlignment="1">
      <alignment horizontal="left"/>
    </xf>
    <xf numFmtId="0" fontId="22" fillId="0" borderId="2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4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/>
    <cellStyle name="標準_１７０～１９４表（社会福祉・労働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/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/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gnwweb.tsgis.city.atsugi.kanagawa.jp/temp/&#12304;&#22269;&#20445;&#32102;&#20184;&#20418;&#12305;&#12467;&#12500;&#12540;&#12467;&#12500;&#12540;14&#31038;&#20250;&#31119;&#31049;&#12539;&#21172;&#20685;(175-2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5　民生委員・児童委員数"/>
      <sheetName val="176　生活保護者数"/>
      <sheetName val="177　敬老祝金品贈呈該当者数"/>
      <sheetName val="178　保育所の設置状況等"/>
      <sheetName val="179 子育て支援センター利用状況"/>
      <sheetName val="180　ファミリー・サポート・センター利用状況"/>
      <sheetName val="181　障がい者数の推移"/>
      <sheetName val="182  総合福祉センター利用状況"/>
      <sheetName val="183　老人クラブの状況"/>
      <sheetName val="184　老人福祉センターの利用状況"/>
      <sheetName val="185　ねたきり老人、ひとり暮らし老人及び認知症老人数"/>
      <sheetName val="186　介護保険給付状況"/>
      <sheetName val="187　介護保険料収納状況"/>
      <sheetName val="188　要介護（要支援）認定者数"/>
      <sheetName val="189　老人憩の家数及び利用状況"/>
      <sheetName val="190　生きがいセンター利用状況"/>
      <sheetName val="191　シルバー人材センター就労状況"/>
      <sheetName val="192　国民健康保険給付状況（その1）"/>
      <sheetName val="192　国民健康保険給付状況（その2）"/>
      <sheetName val="192　国民健康保険給付状況（その3）"/>
      <sheetName val="193　国民健康保険料収納状況"/>
      <sheetName val="194　勤労福祉センター利用状況"/>
      <sheetName val="195　勤労者福祉サービスセンター加入状況"/>
      <sheetName val="196　国民年金受給状況"/>
      <sheetName val="197　国民年金被保険者の状況"/>
      <sheetName val="198　医療費助成状況（その1）"/>
      <sheetName val="198　医療費助成状況（その2）"/>
      <sheetName val="199　医療費給付状況"/>
      <sheetName val="200　法規別労働組合組織状況"/>
      <sheetName val="201　一般職業紹介状況"/>
      <sheetName val="202　新規中学校卒業者職業紹介状況"/>
      <sheetName val="203　新規高等学校卒業者職業紹介状況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0">
          <cell r="C10">
            <v>57515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showGridLines="0" tabSelected="1" zoomScaleNormal="100" zoomScaleSheetLayoutView="100" workbookViewId="0">
      <selection activeCell="C21" sqref="C21"/>
    </sheetView>
  </sheetViews>
  <sheetFormatPr defaultRowHeight="13.5"/>
  <cols>
    <col min="1" max="1" width="15" style="41" customWidth="1"/>
    <col min="2" max="4" width="20.625" style="41" customWidth="1"/>
    <col min="5" max="16384" width="9" style="41"/>
  </cols>
  <sheetData>
    <row r="1" spans="1:6" s="1" customFormat="1" ht="17.25" customHeight="1">
      <c r="A1" s="309" t="s">
        <v>327</v>
      </c>
      <c r="B1" s="309"/>
      <c r="C1" s="309"/>
      <c r="D1" s="309"/>
    </row>
    <row r="2" spans="1:6" s="26" customFormat="1" ht="17.25" customHeight="1" thickBot="1">
      <c r="A2" s="112" t="s">
        <v>100</v>
      </c>
      <c r="B2" s="112"/>
      <c r="C2" s="310" t="s">
        <v>251</v>
      </c>
      <c r="D2" s="310"/>
    </row>
    <row r="3" spans="1:6" ht="30" customHeight="1" thickTop="1">
      <c r="A3" s="114" t="s">
        <v>5</v>
      </c>
      <c r="B3" s="109" t="s">
        <v>252</v>
      </c>
      <c r="C3" s="115" t="s">
        <v>3</v>
      </c>
      <c r="D3" s="116" t="s">
        <v>4</v>
      </c>
    </row>
    <row r="4" spans="1:6" ht="23.1" customHeight="1">
      <c r="A4" s="117" t="s">
        <v>380</v>
      </c>
      <c r="B4" s="118">
        <v>294</v>
      </c>
      <c r="C4" s="119">
        <v>105</v>
      </c>
      <c r="D4" s="119">
        <v>189</v>
      </c>
    </row>
    <row r="5" spans="1:6" ht="23.1" customHeight="1">
      <c r="A5" s="117" t="s">
        <v>253</v>
      </c>
      <c r="B5" s="119">
        <v>292</v>
      </c>
      <c r="C5" s="119">
        <v>114</v>
      </c>
      <c r="D5" s="119">
        <v>178</v>
      </c>
    </row>
    <row r="6" spans="1:6" ht="23.1" customHeight="1">
      <c r="A6" s="117" t="s">
        <v>298</v>
      </c>
      <c r="B6" s="119">
        <v>296</v>
      </c>
      <c r="C6" s="119">
        <v>117</v>
      </c>
      <c r="D6" s="119">
        <v>179</v>
      </c>
    </row>
    <row r="7" spans="1:6" ht="23.1" customHeight="1">
      <c r="A7" s="117" t="s">
        <v>381</v>
      </c>
      <c r="B7" s="118">
        <v>297</v>
      </c>
      <c r="C7" s="119">
        <v>116</v>
      </c>
      <c r="D7" s="119">
        <v>181</v>
      </c>
    </row>
    <row r="8" spans="1:6" ht="23.1" customHeight="1" thickBot="1">
      <c r="A8" s="120" t="s">
        <v>382</v>
      </c>
      <c r="B8" s="266">
        <v>295</v>
      </c>
      <c r="C8" s="267">
        <v>119</v>
      </c>
      <c r="D8" s="267">
        <v>176</v>
      </c>
      <c r="F8" s="121"/>
    </row>
    <row r="9" spans="1:6" ht="6" customHeight="1" thickTop="1">
      <c r="A9" s="311"/>
      <c r="B9" s="311"/>
      <c r="C9" s="311"/>
      <c r="D9" s="311"/>
    </row>
  </sheetData>
  <customSheetViews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40"/>
  <sheetViews>
    <sheetView showGridLines="0" zoomScaleNormal="100" zoomScaleSheetLayoutView="100" workbookViewId="0">
      <selection activeCell="C31" sqref="C31"/>
    </sheetView>
  </sheetViews>
  <sheetFormatPr defaultColWidth="11" defaultRowHeight="15" customHeight="1"/>
  <cols>
    <col min="1" max="1" width="16.625" style="3" customWidth="1"/>
    <col min="2" max="2" width="13" style="3" customWidth="1"/>
    <col min="3" max="7" width="11.25" style="3" customWidth="1"/>
    <col min="8" max="9" width="8.75" style="3" customWidth="1"/>
    <col min="10" max="11" width="11.25" style="3" customWidth="1"/>
    <col min="12" max="12" width="12.75" style="3" customWidth="1"/>
    <col min="13" max="16384" width="11" style="3"/>
  </cols>
  <sheetData>
    <row r="1" spans="1:15" ht="15" customHeight="1">
      <c r="A1" s="309" t="s">
        <v>334</v>
      </c>
      <c r="B1" s="309"/>
      <c r="C1" s="309"/>
      <c r="D1" s="309"/>
      <c r="E1" s="309"/>
      <c r="F1" s="309"/>
      <c r="G1" s="309"/>
      <c r="H1" s="241"/>
      <c r="I1" s="241"/>
      <c r="J1" s="241"/>
      <c r="K1" s="241"/>
      <c r="L1" s="241"/>
      <c r="M1" s="16"/>
      <c r="N1" s="16"/>
    </row>
    <row r="2" spans="1:15" ht="15" customHeight="1" thickBot="1">
      <c r="A2" s="27" t="s">
        <v>310</v>
      </c>
      <c r="B2" s="27"/>
      <c r="C2" s="27"/>
      <c r="E2" s="26"/>
      <c r="F2" s="26"/>
      <c r="G2" s="26" t="s">
        <v>393</v>
      </c>
      <c r="H2" s="26"/>
      <c r="I2" s="26"/>
      <c r="J2" s="26"/>
      <c r="K2" s="26"/>
      <c r="L2" s="26"/>
      <c r="M2" s="26"/>
    </row>
    <row r="3" spans="1:15" ht="15" customHeight="1" thickTop="1">
      <c r="A3" s="154" t="s">
        <v>200</v>
      </c>
      <c r="B3" s="109" t="s">
        <v>0</v>
      </c>
      <c r="C3" s="321" t="s">
        <v>319</v>
      </c>
      <c r="D3" s="335"/>
      <c r="E3" s="321" t="s">
        <v>320</v>
      </c>
      <c r="F3" s="322"/>
      <c r="G3" s="4"/>
    </row>
    <row r="4" spans="1:15" ht="15" customHeight="1">
      <c r="A4" s="185" t="s">
        <v>389</v>
      </c>
      <c r="B4" s="186">
        <v>25635</v>
      </c>
      <c r="C4" s="344">
        <v>24815</v>
      </c>
      <c r="D4" s="344"/>
      <c r="E4" s="346">
        <v>818</v>
      </c>
      <c r="F4" s="346"/>
      <c r="G4" s="107"/>
      <c r="H4" s="107"/>
      <c r="I4" s="107"/>
      <c r="J4" s="107"/>
      <c r="K4" s="107"/>
      <c r="L4" s="107"/>
      <c r="M4" s="107"/>
      <c r="N4" s="107"/>
    </row>
    <row r="5" spans="1:15" ht="15" customHeight="1">
      <c r="A5" s="185" t="s">
        <v>266</v>
      </c>
      <c r="B5" s="186">
        <v>26492</v>
      </c>
      <c r="C5" s="344">
        <v>25493</v>
      </c>
      <c r="D5" s="344"/>
      <c r="E5" s="346">
        <v>999</v>
      </c>
      <c r="F5" s="346"/>
      <c r="G5" s="107"/>
      <c r="H5" s="107"/>
      <c r="I5" s="107"/>
      <c r="J5" s="107"/>
      <c r="K5" s="107"/>
      <c r="L5" s="107"/>
      <c r="M5" s="107"/>
      <c r="N5" s="107"/>
    </row>
    <row r="6" spans="1:15" ht="15" customHeight="1" thickBot="1">
      <c r="A6" s="188" t="s">
        <v>301</v>
      </c>
      <c r="B6" s="189">
        <v>24172</v>
      </c>
      <c r="C6" s="345">
        <v>23386</v>
      </c>
      <c r="D6" s="345"/>
      <c r="E6" s="343">
        <v>786</v>
      </c>
      <c r="F6" s="343"/>
      <c r="G6" s="108"/>
      <c r="H6" s="108"/>
      <c r="I6" s="108"/>
      <c r="J6" s="108"/>
      <c r="K6" s="108"/>
      <c r="L6" s="108"/>
      <c r="M6" s="108"/>
      <c r="N6" s="108"/>
    </row>
    <row r="7" spans="1:15" ht="7.5" customHeight="1" thickTop="1" thickBot="1">
      <c r="A7" s="190"/>
      <c r="B7" s="164"/>
      <c r="C7" s="187"/>
      <c r="D7" s="187"/>
      <c r="E7" s="110"/>
      <c r="F7" s="110"/>
      <c r="G7" s="108"/>
      <c r="H7" s="108"/>
      <c r="I7" s="108"/>
      <c r="J7" s="108"/>
      <c r="K7" s="108"/>
      <c r="L7" s="108"/>
      <c r="M7" s="108"/>
      <c r="N7" s="108"/>
    </row>
    <row r="8" spans="1:15" ht="15" customHeight="1" thickTop="1">
      <c r="A8" s="154" t="s">
        <v>200</v>
      </c>
      <c r="B8" s="109" t="s">
        <v>0</v>
      </c>
      <c r="C8" s="109" t="s">
        <v>311</v>
      </c>
      <c r="D8" s="109" t="s">
        <v>303</v>
      </c>
      <c r="E8" s="109" t="s">
        <v>312</v>
      </c>
      <c r="F8" s="109" t="s">
        <v>313</v>
      </c>
      <c r="G8" s="116" t="s">
        <v>314</v>
      </c>
      <c r="H8" s="4"/>
      <c r="M8" s="108"/>
      <c r="N8" s="108"/>
      <c r="O8" s="108"/>
    </row>
    <row r="9" spans="1:15" ht="15" customHeight="1">
      <c r="A9" s="117" t="s">
        <v>378</v>
      </c>
      <c r="B9" s="252">
        <v>106220</v>
      </c>
      <c r="C9" s="252">
        <v>17947</v>
      </c>
      <c r="D9" s="252">
        <v>3196</v>
      </c>
      <c r="E9" s="252">
        <v>2595</v>
      </c>
      <c r="F9" s="252">
        <v>10087</v>
      </c>
      <c r="G9" s="252">
        <v>4201</v>
      </c>
      <c r="H9" s="4"/>
      <c r="M9" s="108"/>
      <c r="N9" s="108"/>
      <c r="O9" s="108"/>
    </row>
    <row r="10" spans="1:15" ht="15" customHeight="1">
      <c r="A10" s="243" t="s">
        <v>412</v>
      </c>
      <c r="B10" s="284">
        <v>109603</v>
      </c>
      <c r="C10" s="285">
        <v>19767</v>
      </c>
      <c r="D10" s="285">
        <v>3326</v>
      </c>
      <c r="E10" s="285">
        <v>2970</v>
      </c>
      <c r="F10" s="285">
        <v>9524</v>
      </c>
      <c r="G10" s="285">
        <v>4277</v>
      </c>
    </row>
    <row r="11" spans="1:15" ht="15" customHeight="1">
      <c r="A11" s="185" t="s">
        <v>201</v>
      </c>
      <c r="B11" s="191">
        <v>9078</v>
      </c>
      <c r="C11" s="286">
        <v>1427</v>
      </c>
      <c r="D11" s="286">
        <v>362</v>
      </c>
      <c r="E11" s="286">
        <v>237</v>
      </c>
      <c r="F11" s="286">
        <v>858</v>
      </c>
      <c r="G11" s="286">
        <v>354</v>
      </c>
    </row>
    <row r="12" spans="1:15" ht="15" customHeight="1">
      <c r="A12" s="185" t="s">
        <v>46</v>
      </c>
      <c r="B12" s="191">
        <v>8831</v>
      </c>
      <c r="C12" s="286">
        <v>1549</v>
      </c>
      <c r="D12" s="286">
        <v>278</v>
      </c>
      <c r="E12" s="286">
        <v>238</v>
      </c>
      <c r="F12" s="286">
        <v>560</v>
      </c>
      <c r="G12" s="286">
        <v>277</v>
      </c>
    </row>
    <row r="13" spans="1:15" ht="15" customHeight="1">
      <c r="A13" s="185" t="s">
        <v>47</v>
      </c>
      <c r="B13" s="191">
        <v>10362</v>
      </c>
      <c r="C13" s="286">
        <v>2594</v>
      </c>
      <c r="D13" s="286">
        <v>307</v>
      </c>
      <c r="E13" s="286">
        <v>244</v>
      </c>
      <c r="F13" s="286">
        <v>663</v>
      </c>
      <c r="G13" s="286">
        <v>346</v>
      </c>
    </row>
    <row r="14" spans="1:15" ht="15" customHeight="1">
      <c r="A14" s="185" t="s">
        <v>48</v>
      </c>
      <c r="B14" s="191">
        <v>12055</v>
      </c>
      <c r="C14" s="286">
        <v>1801</v>
      </c>
      <c r="D14" s="286">
        <v>294</v>
      </c>
      <c r="E14" s="286">
        <v>246</v>
      </c>
      <c r="F14" s="286">
        <v>2835</v>
      </c>
      <c r="G14" s="286">
        <v>455</v>
      </c>
    </row>
    <row r="15" spans="1:15" ht="15" customHeight="1">
      <c r="A15" s="185" t="s">
        <v>49</v>
      </c>
      <c r="B15" s="191">
        <v>7800</v>
      </c>
      <c r="C15" s="286">
        <v>1388</v>
      </c>
      <c r="D15" s="286">
        <v>219</v>
      </c>
      <c r="E15" s="286">
        <v>215</v>
      </c>
      <c r="F15" s="286">
        <v>471</v>
      </c>
      <c r="G15" s="286">
        <v>206</v>
      </c>
    </row>
    <row r="16" spans="1:15" ht="15" customHeight="1">
      <c r="A16" s="185" t="s">
        <v>50</v>
      </c>
      <c r="B16" s="191">
        <v>9107</v>
      </c>
      <c r="C16" s="286">
        <v>1732</v>
      </c>
      <c r="D16" s="286">
        <v>256</v>
      </c>
      <c r="E16" s="286">
        <v>241</v>
      </c>
      <c r="F16" s="286">
        <v>687</v>
      </c>
      <c r="G16" s="286">
        <v>366</v>
      </c>
    </row>
    <row r="17" spans="1:13" ht="15" customHeight="1">
      <c r="A17" s="185" t="s">
        <v>51</v>
      </c>
      <c r="B17" s="191">
        <v>8968</v>
      </c>
      <c r="C17" s="286">
        <v>1511</v>
      </c>
      <c r="D17" s="286">
        <v>244</v>
      </c>
      <c r="E17" s="286">
        <v>259</v>
      </c>
      <c r="F17" s="286">
        <v>585</v>
      </c>
      <c r="G17" s="286">
        <v>410</v>
      </c>
    </row>
    <row r="18" spans="1:13" ht="15" customHeight="1">
      <c r="A18" s="185" t="s">
        <v>52</v>
      </c>
      <c r="B18" s="191">
        <v>8867</v>
      </c>
      <c r="C18" s="286">
        <v>1641</v>
      </c>
      <c r="D18" s="286">
        <v>230</v>
      </c>
      <c r="E18" s="286">
        <v>249</v>
      </c>
      <c r="F18" s="286">
        <v>608</v>
      </c>
      <c r="G18" s="286">
        <v>328</v>
      </c>
    </row>
    <row r="19" spans="1:13" ht="15" customHeight="1">
      <c r="A19" s="185" t="s">
        <v>53</v>
      </c>
      <c r="B19" s="191">
        <v>7977</v>
      </c>
      <c r="C19" s="286">
        <v>1435</v>
      </c>
      <c r="D19" s="286">
        <v>242</v>
      </c>
      <c r="E19" s="286">
        <v>246</v>
      </c>
      <c r="F19" s="286">
        <v>510</v>
      </c>
      <c r="G19" s="286">
        <v>376</v>
      </c>
    </row>
    <row r="20" spans="1:13" ht="15" customHeight="1">
      <c r="A20" s="185" t="s">
        <v>409</v>
      </c>
      <c r="B20" s="191">
        <v>8444</v>
      </c>
      <c r="C20" s="286">
        <v>1537</v>
      </c>
      <c r="D20" s="286">
        <v>277</v>
      </c>
      <c r="E20" s="286">
        <v>241</v>
      </c>
      <c r="F20" s="286">
        <v>576</v>
      </c>
      <c r="G20" s="286">
        <v>326</v>
      </c>
    </row>
    <row r="21" spans="1:13" ht="15" customHeight="1">
      <c r="A21" s="185" t="s">
        <v>54</v>
      </c>
      <c r="B21" s="191">
        <v>8650</v>
      </c>
      <c r="C21" s="192">
        <v>1461</v>
      </c>
      <c r="D21" s="192">
        <v>341</v>
      </c>
      <c r="E21" s="192">
        <v>254</v>
      </c>
      <c r="F21" s="192">
        <v>602</v>
      </c>
      <c r="G21" s="192">
        <v>416</v>
      </c>
    </row>
    <row r="22" spans="1:13" ht="15" customHeight="1" thickBot="1">
      <c r="A22" s="188" t="s">
        <v>55</v>
      </c>
      <c r="B22" s="287">
        <v>9464</v>
      </c>
      <c r="C22" s="288">
        <v>1691</v>
      </c>
      <c r="D22" s="288">
        <v>276</v>
      </c>
      <c r="E22" s="288">
        <v>300</v>
      </c>
      <c r="F22" s="288">
        <v>569</v>
      </c>
      <c r="G22" s="288">
        <v>417</v>
      </c>
    </row>
    <row r="23" spans="1:13" ht="6.75" customHeight="1" thickTop="1" thickBot="1">
      <c r="A23" s="207"/>
      <c r="B23" s="191"/>
      <c r="C23" s="192"/>
      <c r="D23" s="192"/>
      <c r="E23" s="192"/>
      <c r="F23" s="192"/>
      <c r="G23" s="192"/>
      <c r="H23" s="192"/>
      <c r="I23" s="192"/>
      <c r="J23" s="192"/>
      <c r="K23" s="192"/>
      <c r="L23" s="192"/>
    </row>
    <row r="24" spans="1:13" ht="15" customHeight="1" thickTop="1">
      <c r="A24" s="260" t="s">
        <v>200</v>
      </c>
      <c r="B24" s="109" t="s">
        <v>315</v>
      </c>
      <c r="C24" s="109" t="s">
        <v>316</v>
      </c>
      <c r="D24" s="240" t="s">
        <v>317</v>
      </c>
      <c r="E24" s="240" t="s">
        <v>318</v>
      </c>
      <c r="F24" s="242" t="s">
        <v>302</v>
      </c>
      <c r="G24" s="192"/>
      <c r="H24" s="192"/>
      <c r="I24" s="192"/>
      <c r="J24" s="192"/>
      <c r="K24" s="192"/>
      <c r="L24" s="192"/>
      <c r="M24" s="192"/>
    </row>
    <row r="25" spans="1:13" ht="15" customHeight="1">
      <c r="A25" s="117" t="s">
        <v>378</v>
      </c>
      <c r="B25" s="262">
        <v>8923</v>
      </c>
      <c r="C25" s="262">
        <v>3214</v>
      </c>
      <c r="D25" s="61">
        <v>33661</v>
      </c>
      <c r="E25" s="61">
        <v>12901</v>
      </c>
      <c r="F25" s="61">
        <v>9495</v>
      </c>
      <c r="G25" s="192"/>
      <c r="H25" s="192"/>
      <c r="I25" s="192"/>
      <c r="J25" s="192"/>
      <c r="K25" s="192"/>
      <c r="L25" s="192"/>
      <c r="M25" s="192"/>
    </row>
    <row r="26" spans="1:13" ht="15" customHeight="1">
      <c r="A26" s="243" t="s">
        <v>412</v>
      </c>
      <c r="B26" s="285">
        <v>8563</v>
      </c>
      <c r="C26" s="285">
        <v>3336</v>
      </c>
      <c r="D26" s="285">
        <v>35254</v>
      </c>
      <c r="E26" s="285">
        <v>12604</v>
      </c>
      <c r="F26" s="285">
        <v>9982</v>
      </c>
      <c r="G26" s="192"/>
      <c r="H26" s="192"/>
      <c r="I26" s="192"/>
      <c r="J26" s="192"/>
      <c r="K26" s="192"/>
      <c r="L26" s="192"/>
      <c r="M26" s="192"/>
    </row>
    <row r="27" spans="1:13" ht="15" customHeight="1">
      <c r="A27" s="185" t="s">
        <v>201</v>
      </c>
      <c r="B27" s="286">
        <v>823</v>
      </c>
      <c r="C27" s="286">
        <v>294</v>
      </c>
      <c r="D27" s="286">
        <v>2845</v>
      </c>
      <c r="E27" s="286">
        <v>1057</v>
      </c>
      <c r="F27" s="286">
        <v>821</v>
      </c>
      <c r="G27" s="192"/>
      <c r="H27" s="192"/>
      <c r="I27" s="192"/>
      <c r="J27" s="192"/>
      <c r="K27" s="192"/>
      <c r="L27" s="192"/>
      <c r="M27" s="192"/>
    </row>
    <row r="28" spans="1:13" ht="15" customHeight="1">
      <c r="A28" s="185" t="s">
        <v>46</v>
      </c>
      <c r="B28" s="286">
        <v>783</v>
      </c>
      <c r="C28" s="286">
        <v>320</v>
      </c>
      <c r="D28" s="286">
        <v>3004</v>
      </c>
      <c r="E28" s="286">
        <v>1076</v>
      </c>
      <c r="F28" s="286">
        <v>746</v>
      </c>
      <c r="G28" s="192"/>
      <c r="H28" s="192"/>
      <c r="I28" s="192"/>
      <c r="J28" s="192"/>
      <c r="K28" s="192"/>
      <c r="L28" s="192"/>
      <c r="M28" s="192"/>
    </row>
    <row r="29" spans="1:13" ht="15" customHeight="1">
      <c r="A29" s="185" t="s">
        <v>47</v>
      </c>
      <c r="B29" s="286">
        <v>737</v>
      </c>
      <c r="C29" s="286">
        <v>307</v>
      </c>
      <c r="D29" s="286">
        <v>3103</v>
      </c>
      <c r="E29" s="286">
        <v>1153</v>
      </c>
      <c r="F29" s="286">
        <v>908</v>
      </c>
      <c r="G29" s="192"/>
      <c r="H29" s="192"/>
      <c r="I29" s="192"/>
      <c r="J29" s="192"/>
      <c r="K29" s="192"/>
      <c r="L29" s="192"/>
      <c r="M29" s="192"/>
    </row>
    <row r="30" spans="1:13" ht="15" customHeight="1">
      <c r="A30" s="185" t="s">
        <v>48</v>
      </c>
      <c r="B30" s="286">
        <v>849</v>
      </c>
      <c r="C30" s="286">
        <v>334</v>
      </c>
      <c r="D30" s="286">
        <v>3189</v>
      </c>
      <c r="E30" s="286">
        <v>1145</v>
      </c>
      <c r="F30" s="286">
        <v>907</v>
      </c>
      <c r="G30" s="192"/>
      <c r="H30" s="192"/>
      <c r="I30" s="192"/>
      <c r="J30" s="192"/>
      <c r="K30" s="192"/>
      <c r="L30" s="192"/>
      <c r="M30" s="192"/>
    </row>
    <row r="31" spans="1:13" ht="15" customHeight="1">
      <c r="A31" s="185" t="s">
        <v>49</v>
      </c>
      <c r="B31" s="286">
        <v>571</v>
      </c>
      <c r="C31" s="286">
        <v>233</v>
      </c>
      <c r="D31" s="286">
        <v>2797</v>
      </c>
      <c r="E31" s="286">
        <v>1022</v>
      </c>
      <c r="F31" s="286">
        <v>678</v>
      </c>
      <c r="G31" s="192"/>
      <c r="H31" s="192"/>
      <c r="I31" s="192"/>
      <c r="J31" s="192"/>
      <c r="K31" s="192"/>
      <c r="L31" s="192"/>
      <c r="M31" s="192"/>
    </row>
    <row r="32" spans="1:13" ht="15" customHeight="1">
      <c r="A32" s="185" t="s">
        <v>50</v>
      </c>
      <c r="B32" s="286">
        <v>682</v>
      </c>
      <c r="C32" s="286">
        <v>267</v>
      </c>
      <c r="D32" s="286">
        <v>2890</v>
      </c>
      <c r="E32" s="286">
        <v>1016</v>
      </c>
      <c r="F32" s="286">
        <v>970</v>
      </c>
      <c r="G32" s="192"/>
      <c r="H32" s="192"/>
      <c r="I32" s="192"/>
      <c r="J32" s="192"/>
      <c r="K32" s="192"/>
      <c r="L32" s="192"/>
      <c r="M32" s="192"/>
    </row>
    <row r="33" spans="1:13" ht="15" customHeight="1">
      <c r="A33" s="185" t="s">
        <v>51</v>
      </c>
      <c r="B33" s="286">
        <v>752</v>
      </c>
      <c r="C33" s="286">
        <v>243</v>
      </c>
      <c r="D33" s="286">
        <v>3013</v>
      </c>
      <c r="E33" s="286">
        <v>1116</v>
      </c>
      <c r="F33" s="286">
        <v>835</v>
      </c>
      <c r="G33" s="192"/>
      <c r="H33" s="192"/>
      <c r="I33" s="192"/>
      <c r="J33" s="192"/>
      <c r="K33" s="192"/>
      <c r="L33" s="192"/>
      <c r="M33" s="192"/>
    </row>
    <row r="34" spans="1:13" ht="15" customHeight="1">
      <c r="A34" s="185" t="s">
        <v>52</v>
      </c>
      <c r="B34" s="286">
        <v>646</v>
      </c>
      <c r="C34" s="286">
        <v>255</v>
      </c>
      <c r="D34" s="286">
        <v>2967</v>
      </c>
      <c r="E34" s="286">
        <v>1045</v>
      </c>
      <c r="F34" s="286">
        <v>898</v>
      </c>
      <c r="G34" s="192"/>
      <c r="H34" s="192"/>
      <c r="I34" s="192"/>
      <c r="J34" s="192"/>
      <c r="K34" s="192"/>
      <c r="L34" s="192"/>
      <c r="M34" s="192"/>
    </row>
    <row r="35" spans="1:13" ht="15" customHeight="1">
      <c r="A35" s="185" t="s">
        <v>53</v>
      </c>
      <c r="B35" s="286">
        <v>547</v>
      </c>
      <c r="C35" s="286">
        <v>220</v>
      </c>
      <c r="D35" s="286">
        <v>2733</v>
      </c>
      <c r="E35" s="286">
        <v>950</v>
      </c>
      <c r="F35" s="286">
        <v>718</v>
      </c>
      <c r="G35" s="192"/>
      <c r="H35" s="192"/>
      <c r="I35" s="192"/>
      <c r="J35" s="192"/>
      <c r="K35" s="192"/>
      <c r="L35" s="192"/>
      <c r="M35" s="192"/>
    </row>
    <row r="36" spans="1:13" ht="15" customHeight="1">
      <c r="A36" s="185" t="s">
        <v>409</v>
      </c>
      <c r="B36" s="286">
        <v>678</v>
      </c>
      <c r="C36" s="286">
        <v>241</v>
      </c>
      <c r="D36" s="286">
        <v>2794</v>
      </c>
      <c r="E36" s="286">
        <v>1000</v>
      </c>
      <c r="F36" s="286">
        <v>774</v>
      </c>
      <c r="G36" s="192"/>
      <c r="H36" s="192"/>
      <c r="I36" s="192"/>
      <c r="J36" s="192"/>
      <c r="K36" s="192"/>
      <c r="L36" s="192"/>
      <c r="M36" s="192"/>
    </row>
    <row r="37" spans="1:13" ht="15" customHeight="1">
      <c r="A37" s="185" t="s">
        <v>54</v>
      </c>
      <c r="B37" s="192">
        <v>745</v>
      </c>
      <c r="C37" s="192">
        <v>259</v>
      </c>
      <c r="D37" s="192">
        <v>2764</v>
      </c>
      <c r="E37" s="192">
        <v>981</v>
      </c>
      <c r="F37" s="192">
        <v>827</v>
      </c>
      <c r="G37" s="192"/>
      <c r="H37" s="192"/>
      <c r="I37" s="192"/>
      <c r="J37" s="192"/>
      <c r="K37" s="192"/>
      <c r="L37" s="192"/>
      <c r="M37" s="192"/>
    </row>
    <row r="38" spans="1:13" ht="15" customHeight="1" thickBot="1">
      <c r="A38" s="188" t="s">
        <v>55</v>
      </c>
      <c r="B38" s="288">
        <v>750</v>
      </c>
      <c r="C38" s="288">
        <v>363</v>
      </c>
      <c r="D38" s="288">
        <v>3155</v>
      </c>
      <c r="E38" s="288">
        <v>1043</v>
      </c>
      <c r="F38" s="288">
        <v>900</v>
      </c>
      <c r="G38" s="192"/>
      <c r="H38" s="192"/>
      <c r="I38" s="192"/>
      <c r="J38" s="192"/>
      <c r="K38" s="192"/>
      <c r="L38" s="192"/>
      <c r="M38" s="192"/>
    </row>
    <row r="39" spans="1:13" ht="13.5" customHeight="1" thickTop="1">
      <c r="A39" s="193" t="s">
        <v>365</v>
      </c>
      <c r="B39" s="193"/>
      <c r="C39" s="193"/>
      <c r="D39" s="193"/>
    </row>
    <row r="40" spans="1:13" ht="13.5" customHeight="1">
      <c r="A40" s="30" t="s">
        <v>366</v>
      </c>
    </row>
  </sheetData>
  <customSheetViews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E6:F6"/>
    <mergeCell ref="C4:D4"/>
    <mergeCell ref="C5:D5"/>
    <mergeCell ref="C6:D6"/>
    <mergeCell ref="A1:G1"/>
    <mergeCell ref="C3:D3"/>
    <mergeCell ref="E3:F3"/>
    <mergeCell ref="E4:F4"/>
    <mergeCell ref="E5:F5"/>
  </mergeCells>
  <phoneticPr fontId="3"/>
  <pageMargins left="0.78740157480314965" right="0.59055118110236227" top="0.39370078740157483" bottom="0.98425196850393704" header="0.51181102362204722" footer="0.51181102362204722"/>
  <pageSetup paperSize="9" scale="7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showGridLines="0" zoomScaleNormal="100" zoomScaleSheetLayoutView="100" workbookViewId="0">
      <selection activeCell="A11" sqref="A11:M11"/>
    </sheetView>
  </sheetViews>
  <sheetFormatPr defaultColWidth="11" defaultRowHeight="15" customHeight="1"/>
  <cols>
    <col min="1" max="1" width="8.75" style="3" customWidth="1"/>
    <col min="2" max="2" width="7.125" style="3" customWidth="1"/>
    <col min="3" max="13" width="6.625" style="3" customWidth="1"/>
    <col min="14" max="16384" width="11" style="3"/>
  </cols>
  <sheetData>
    <row r="1" spans="1:13" s="16" customFormat="1" ht="16.5" customHeight="1">
      <c r="A1" s="313" t="s">
        <v>335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3" s="26" customFormat="1" ht="12" customHeight="1" thickBot="1">
      <c r="A2" s="122" t="s">
        <v>100</v>
      </c>
      <c r="B2" s="122"/>
      <c r="C2" s="112"/>
      <c r="D2" s="112"/>
      <c r="E2" s="112"/>
      <c r="F2" s="112"/>
      <c r="G2" s="112"/>
      <c r="H2" s="112"/>
      <c r="I2" s="112"/>
      <c r="J2" s="310" t="s">
        <v>394</v>
      </c>
      <c r="K2" s="310"/>
      <c r="L2" s="310"/>
      <c r="M2" s="310"/>
    </row>
    <row r="3" spans="1:13" s="6" customFormat="1" ht="18" customHeight="1" thickTop="1">
      <c r="A3" s="316" t="s">
        <v>5</v>
      </c>
      <c r="B3" s="194" t="s">
        <v>0</v>
      </c>
      <c r="C3" s="194"/>
      <c r="D3" s="195"/>
      <c r="E3" s="194" t="s">
        <v>57</v>
      </c>
      <c r="F3" s="194"/>
      <c r="G3" s="195"/>
      <c r="H3" s="194" t="s">
        <v>202</v>
      </c>
      <c r="I3" s="194"/>
      <c r="J3" s="195"/>
      <c r="K3" s="194" t="s">
        <v>203</v>
      </c>
      <c r="L3" s="194"/>
      <c r="M3" s="196"/>
    </row>
    <row r="4" spans="1:13" s="6" customFormat="1" ht="18" customHeight="1">
      <c r="A4" s="317"/>
      <c r="B4" s="124" t="s">
        <v>58</v>
      </c>
      <c r="C4" s="124" t="s">
        <v>59</v>
      </c>
      <c r="D4" s="124" t="s">
        <v>60</v>
      </c>
      <c r="E4" s="124" t="s">
        <v>58</v>
      </c>
      <c r="F4" s="124" t="s">
        <v>59</v>
      </c>
      <c r="G4" s="124" t="s">
        <v>60</v>
      </c>
      <c r="H4" s="124" t="s">
        <v>58</v>
      </c>
      <c r="I4" s="124" t="s">
        <v>59</v>
      </c>
      <c r="J4" s="124" t="s">
        <v>60</v>
      </c>
      <c r="K4" s="124" t="s">
        <v>58</v>
      </c>
      <c r="L4" s="124" t="s">
        <v>59</v>
      </c>
      <c r="M4" s="123" t="s">
        <v>60</v>
      </c>
    </row>
    <row r="5" spans="1:13" s="4" customFormat="1" ht="18" customHeight="1">
      <c r="A5" s="197" t="s">
        <v>388</v>
      </c>
      <c r="B5" s="198">
        <v>2139</v>
      </c>
      <c r="C5" s="198">
        <v>581</v>
      </c>
      <c r="D5" s="198">
        <v>1558</v>
      </c>
      <c r="E5" s="198">
        <v>217</v>
      </c>
      <c r="F5" s="198">
        <v>84</v>
      </c>
      <c r="G5" s="198">
        <v>133</v>
      </c>
      <c r="H5" s="198">
        <v>1876</v>
      </c>
      <c r="I5" s="198">
        <v>488</v>
      </c>
      <c r="J5" s="198">
        <v>1388</v>
      </c>
      <c r="K5" s="198">
        <v>46</v>
      </c>
      <c r="L5" s="198">
        <v>9</v>
      </c>
      <c r="M5" s="198">
        <v>37</v>
      </c>
    </row>
    <row r="6" spans="1:13" s="4" customFormat="1" ht="18" customHeight="1">
      <c r="A6" s="197" t="s">
        <v>253</v>
      </c>
      <c r="B6" s="198">
        <v>2335</v>
      </c>
      <c r="C6" s="198">
        <v>627</v>
      </c>
      <c r="D6" s="198">
        <v>1708</v>
      </c>
      <c r="E6" s="198">
        <v>208</v>
      </c>
      <c r="F6" s="198">
        <v>83</v>
      </c>
      <c r="G6" s="198">
        <v>125</v>
      </c>
      <c r="H6" s="198">
        <v>2063</v>
      </c>
      <c r="I6" s="198">
        <v>530</v>
      </c>
      <c r="J6" s="198">
        <v>1533</v>
      </c>
      <c r="K6" s="198">
        <v>64</v>
      </c>
      <c r="L6" s="198">
        <v>14</v>
      </c>
      <c r="M6" s="198">
        <v>50</v>
      </c>
    </row>
    <row r="7" spans="1:13" s="4" customFormat="1" ht="18" customHeight="1">
      <c r="A7" s="197" t="s">
        <v>298</v>
      </c>
      <c r="B7" s="198">
        <v>2425</v>
      </c>
      <c r="C7" s="198">
        <v>644</v>
      </c>
      <c r="D7" s="198">
        <v>1781</v>
      </c>
      <c r="E7" s="198">
        <v>206</v>
      </c>
      <c r="F7" s="198">
        <v>79</v>
      </c>
      <c r="G7" s="198">
        <v>127</v>
      </c>
      <c r="H7" s="198">
        <v>2143</v>
      </c>
      <c r="I7" s="198">
        <v>548</v>
      </c>
      <c r="J7" s="198">
        <v>1595</v>
      </c>
      <c r="K7" s="198">
        <v>76</v>
      </c>
      <c r="L7" s="198">
        <v>17</v>
      </c>
      <c r="M7" s="198">
        <v>59</v>
      </c>
    </row>
    <row r="8" spans="1:13" s="60" customFormat="1" ht="18" customHeight="1">
      <c r="A8" s="197" t="s">
        <v>381</v>
      </c>
      <c r="B8" s="198">
        <v>2542</v>
      </c>
      <c r="C8" s="198">
        <v>672</v>
      </c>
      <c r="D8" s="198">
        <v>1870</v>
      </c>
      <c r="E8" s="198">
        <v>194</v>
      </c>
      <c r="F8" s="198">
        <v>66</v>
      </c>
      <c r="G8" s="198">
        <v>128</v>
      </c>
      <c r="H8" s="198">
        <v>2279</v>
      </c>
      <c r="I8" s="198">
        <v>592</v>
      </c>
      <c r="J8" s="198">
        <v>1687</v>
      </c>
      <c r="K8" s="198">
        <v>69</v>
      </c>
      <c r="L8" s="198">
        <v>14</v>
      </c>
      <c r="M8" s="198">
        <v>55</v>
      </c>
    </row>
    <row r="9" spans="1:13" s="200" customFormat="1" ht="18" customHeight="1" thickBot="1">
      <c r="A9" s="199" t="s">
        <v>382</v>
      </c>
      <c r="B9" s="289">
        <v>2611</v>
      </c>
      <c r="C9" s="289">
        <v>706</v>
      </c>
      <c r="D9" s="289">
        <v>1905</v>
      </c>
      <c r="E9" s="289">
        <v>198</v>
      </c>
      <c r="F9" s="289">
        <v>66</v>
      </c>
      <c r="G9" s="289">
        <v>132</v>
      </c>
      <c r="H9" s="289">
        <v>2345</v>
      </c>
      <c r="I9" s="289">
        <v>620</v>
      </c>
      <c r="J9" s="289">
        <v>1725</v>
      </c>
      <c r="K9" s="289">
        <v>68</v>
      </c>
      <c r="L9" s="289">
        <v>20</v>
      </c>
      <c r="M9" s="289">
        <v>48</v>
      </c>
    </row>
    <row r="10" spans="1:13" s="57" customFormat="1" ht="13.5" customHeight="1" thickTop="1">
      <c r="A10" s="347" t="s">
        <v>367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</row>
    <row r="11" spans="1:13" s="57" customFormat="1" ht="13.5" customHeight="1">
      <c r="A11" s="315" t="s">
        <v>368</v>
      </c>
      <c r="B11" s="315"/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</row>
    <row r="12" spans="1:13" s="26" customFormat="1" ht="11.25" customHeight="1"/>
    <row r="13" spans="1:13" s="43" customFormat="1" ht="2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8"/>
  <sheetViews>
    <sheetView showGridLines="0" zoomScaleNormal="100" zoomScaleSheetLayoutView="100" workbookViewId="0">
      <selection activeCell="I34" sqref="I34"/>
    </sheetView>
  </sheetViews>
  <sheetFormatPr defaultRowHeight="14.25"/>
  <cols>
    <col min="1" max="1" width="9.75" style="1" customWidth="1"/>
    <col min="2" max="2" width="8.125" style="1" customWidth="1"/>
    <col min="3" max="3" width="9.625" style="1" customWidth="1"/>
    <col min="4" max="4" width="7.5" style="1" customWidth="1"/>
    <col min="5" max="5" width="13.75" style="1" customWidth="1"/>
    <col min="6" max="6" width="7.5" style="1" customWidth="1"/>
    <col min="7" max="7" width="11.75" style="1" customWidth="1"/>
    <col min="8" max="8" width="7.5" style="1" customWidth="1"/>
    <col min="9" max="9" width="12.875" style="1" bestFit="1" customWidth="1"/>
    <col min="10" max="16384" width="9" style="1"/>
  </cols>
  <sheetData>
    <row r="1" spans="1:9" ht="15.75" customHeight="1">
      <c r="A1" s="320" t="s">
        <v>336</v>
      </c>
      <c r="B1" s="320"/>
      <c r="C1" s="320"/>
      <c r="D1" s="320"/>
      <c r="E1" s="320"/>
      <c r="F1" s="320"/>
      <c r="G1" s="320"/>
      <c r="H1" s="320"/>
      <c r="I1" s="320"/>
    </row>
    <row r="2" spans="1:9" s="26" customFormat="1" ht="12" customHeight="1" thickBot="1">
      <c r="A2" s="122" t="s">
        <v>131</v>
      </c>
      <c r="B2" s="122"/>
      <c r="C2" s="112"/>
      <c r="D2" s="112"/>
      <c r="E2" s="112"/>
      <c r="F2" s="112"/>
      <c r="H2" s="112"/>
      <c r="I2" s="113" t="s">
        <v>395</v>
      </c>
    </row>
    <row r="3" spans="1:9" ht="17.25" customHeight="1" thickTop="1">
      <c r="A3" s="316" t="s">
        <v>63</v>
      </c>
      <c r="B3" s="318" t="s">
        <v>132</v>
      </c>
      <c r="C3" s="318" t="s">
        <v>354</v>
      </c>
      <c r="D3" s="321" t="s">
        <v>61</v>
      </c>
      <c r="E3" s="322"/>
      <c r="F3" s="322"/>
      <c r="G3" s="335"/>
      <c r="H3" s="321" t="s">
        <v>61</v>
      </c>
      <c r="I3" s="322"/>
    </row>
    <row r="4" spans="1:9" ht="17.25" customHeight="1">
      <c r="A4" s="328"/>
      <c r="B4" s="351"/>
      <c r="C4" s="351"/>
      <c r="D4" s="352" t="s">
        <v>133</v>
      </c>
      <c r="E4" s="353"/>
      <c r="F4" s="352" t="s">
        <v>134</v>
      </c>
      <c r="G4" s="353"/>
      <c r="H4" s="349" t="s">
        <v>135</v>
      </c>
      <c r="I4" s="350"/>
    </row>
    <row r="5" spans="1:9" ht="17.25" customHeight="1">
      <c r="A5" s="317"/>
      <c r="B5" s="319"/>
      <c r="C5" s="319"/>
      <c r="D5" s="124" t="s">
        <v>1</v>
      </c>
      <c r="E5" s="124" t="s">
        <v>62</v>
      </c>
      <c r="F5" s="124" t="s">
        <v>1</v>
      </c>
      <c r="G5" s="132" t="s">
        <v>62</v>
      </c>
      <c r="H5" s="132" t="s">
        <v>1</v>
      </c>
      <c r="I5" s="132" t="s">
        <v>62</v>
      </c>
    </row>
    <row r="6" spans="1:9" ht="18" customHeight="1">
      <c r="A6" s="117" t="s">
        <v>389</v>
      </c>
      <c r="B6" s="133">
        <v>45276</v>
      </c>
      <c r="C6" s="136">
        <v>5584</v>
      </c>
      <c r="D6" s="136">
        <v>132086</v>
      </c>
      <c r="E6" s="136">
        <v>7881320082</v>
      </c>
      <c r="F6" s="136">
        <v>25135</v>
      </c>
      <c r="G6" s="136">
        <v>389178989</v>
      </c>
      <c r="H6" s="136">
        <v>14197</v>
      </c>
      <c r="I6" s="136">
        <v>157724041</v>
      </c>
    </row>
    <row r="7" spans="1:9" s="24" customFormat="1" ht="18" customHeight="1">
      <c r="A7" s="117" t="s">
        <v>266</v>
      </c>
      <c r="B7" s="136">
        <v>47758</v>
      </c>
      <c r="C7" s="136">
        <v>5970</v>
      </c>
      <c r="D7" s="136">
        <v>144680</v>
      </c>
      <c r="E7" s="136">
        <v>8412853402</v>
      </c>
      <c r="F7" s="136">
        <v>25828</v>
      </c>
      <c r="G7" s="136">
        <v>392478533</v>
      </c>
      <c r="H7" s="136">
        <v>15344</v>
      </c>
      <c r="I7" s="136">
        <v>166886624</v>
      </c>
    </row>
    <row r="8" spans="1:9" s="24" customFormat="1" ht="18" customHeight="1">
      <c r="A8" s="117" t="s">
        <v>301</v>
      </c>
      <c r="B8" s="136">
        <v>50191</v>
      </c>
      <c r="C8" s="136">
        <v>6442</v>
      </c>
      <c r="D8" s="136">
        <v>158180</v>
      </c>
      <c r="E8" s="136">
        <v>9058184423</v>
      </c>
      <c r="F8" s="136">
        <v>25907</v>
      </c>
      <c r="G8" s="136">
        <v>394556442</v>
      </c>
      <c r="H8" s="136">
        <v>16780</v>
      </c>
      <c r="I8" s="136">
        <v>183444321</v>
      </c>
    </row>
    <row r="9" spans="1:9" s="24" customFormat="1" ht="18" customHeight="1">
      <c r="A9" s="117" t="s">
        <v>386</v>
      </c>
      <c r="B9" s="133">
        <v>52187</v>
      </c>
      <c r="C9" s="136">
        <v>6768</v>
      </c>
      <c r="D9" s="136">
        <v>172876</v>
      </c>
      <c r="E9" s="136">
        <v>9893197905</v>
      </c>
      <c r="F9" s="136">
        <v>20213</v>
      </c>
      <c r="G9" s="136">
        <v>268394798</v>
      </c>
      <c r="H9" s="136">
        <v>19912</v>
      </c>
      <c r="I9" s="136">
        <v>230588880</v>
      </c>
    </row>
    <row r="10" spans="1:9" ht="18" customHeight="1" thickBot="1">
      <c r="A10" s="120" t="s">
        <v>387</v>
      </c>
      <c r="B10" s="271">
        <v>53807</v>
      </c>
      <c r="C10" s="290">
        <v>7213</v>
      </c>
      <c r="D10" s="290">
        <v>183778</v>
      </c>
      <c r="E10" s="290">
        <v>10379084987</v>
      </c>
      <c r="F10" s="290">
        <v>13667</v>
      </c>
      <c r="G10" s="290">
        <v>151498492</v>
      </c>
      <c r="H10" s="290">
        <v>23774</v>
      </c>
      <c r="I10" s="290">
        <v>277333772</v>
      </c>
    </row>
    <row r="11" spans="1:9" ht="7.5" customHeight="1" thickTop="1">
      <c r="A11" s="348"/>
      <c r="B11" s="348"/>
      <c r="C11" s="348"/>
      <c r="D11" s="348"/>
      <c r="E11" s="348"/>
      <c r="F11" s="348"/>
      <c r="G11" s="348"/>
      <c r="H11" s="348"/>
      <c r="I11" s="348"/>
    </row>
    <row r="18" spans="5:5">
      <c r="E18" s="1" t="s">
        <v>136</v>
      </c>
    </row>
  </sheetData>
  <customSheetViews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&amp;L&amp;9 138  社会福祉　・　労働</oddHeader>
      </headerFooter>
    </customSheetView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showGridLines="0" zoomScaleNormal="100" zoomScaleSheetLayoutView="100" workbookViewId="0">
      <selection activeCell="E12" sqref="E12"/>
    </sheetView>
  </sheetViews>
  <sheetFormatPr defaultRowHeight="13.5"/>
  <cols>
    <col min="1" max="1" width="9.75" style="41" customWidth="1"/>
    <col min="2" max="2" width="13.75" style="41" customWidth="1"/>
    <col min="3" max="3" width="13.875" style="41" customWidth="1"/>
    <col min="4" max="4" width="10.875" style="41" customWidth="1"/>
    <col min="5" max="5" width="13.75" style="41" customWidth="1"/>
    <col min="6" max="6" width="10.75" style="41" customWidth="1"/>
    <col min="7" max="7" width="6.375" style="41" customWidth="1"/>
    <col min="8" max="8" width="9.375" style="41" customWidth="1"/>
    <col min="9" max="16384" width="9" style="41"/>
  </cols>
  <sheetData>
    <row r="1" spans="1:9" s="1" customFormat="1" ht="18.75" customHeight="1">
      <c r="A1" s="354" t="s">
        <v>337</v>
      </c>
      <c r="B1" s="354"/>
      <c r="C1" s="354"/>
      <c r="D1" s="354"/>
      <c r="E1" s="354"/>
      <c r="F1" s="354"/>
      <c r="G1" s="354"/>
      <c r="H1" s="354"/>
    </row>
    <row r="2" spans="1:9" s="30" customFormat="1" ht="12" customHeight="1" thickBot="1">
      <c r="A2" s="122" t="s">
        <v>269</v>
      </c>
      <c r="B2" s="122"/>
      <c r="C2" s="201"/>
      <c r="D2" s="201"/>
      <c r="E2" s="201"/>
      <c r="F2" s="113"/>
      <c r="G2" s="310" t="s">
        <v>396</v>
      </c>
      <c r="H2" s="310"/>
    </row>
    <row r="3" spans="1:9" s="45" customFormat="1" ht="18.75" customHeight="1" thickTop="1">
      <c r="A3" s="316" t="s">
        <v>63</v>
      </c>
      <c r="B3" s="321" t="s">
        <v>137</v>
      </c>
      <c r="C3" s="322"/>
      <c r="D3" s="335"/>
      <c r="E3" s="325" t="s">
        <v>138</v>
      </c>
      <c r="F3" s="325" t="s">
        <v>139</v>
      </c>
      <c r="G3" s="325" t="s">
        <v>94</v>
      </c>
      <c r="H3" s="339" t="s">
        <v>140</v>
      </c>
    </row>
    <row r="4" spans="1:9" s="45" customFormat="1" ht="20.25" customHeight="1">
      <c r="A4" s="317"/>
      <c r="B4" s="168" t="s">
        <v>141</v>
      </c>
      <c r="C4" s="124" t="s">
        <v>142</v>
      </c>
      <c r="D4" s="131" t="s">
        <v>97</v>
      </c>
      <c r="E4" s="326"/>
      <c r="F4" s="326"/>
      <c r="G4" s="326"/>
      <c r="H4" s="340"/>
    </row>
    <row r="5" spans="1:9" s="45" customFormat="1" ht="20.100000000000001" customHeight="1">
      <c r="A5" s="117" t="s">
        <v>389</v>
      </c>
      <c r="B5" s="202">
        <v>2198417886</v>
      </c>
      <c r="C5" s="202">
        <v>2116114402</v>
      </c>
      <c r="D5" s="202">
        <v>82303484</v>
      </c>
      <c r="E5" s="202">
        <v>2092590429</v>
      </c>
      <c r="F5" s="202">
        <v>79617991</v>
      </c>
      <c r="G5" s="203">
        <v>95.19</v>
      </c>
      <c r="H5" s="202">
        <v>46738</v>
      </c>
      <c r="I5" s="17"/>
    </row>
    <row r="6" spans="1:9" s="24" customFormat="1" ht="20.100000000000001" customHeight="1">
      <c r="A6" s="117" t="s">
        <v>266</v>
      </c>
      <c r="B6" s="202">
        <v>2323462740</v>
      </c>
      <c r="C6" s="202">
        <v>2243844749</v>
      </c>
      <c r="D6" s="202">
        <v>79617991</v>
      </c>
      <c r="E6" s="202">
        <v>2226428753</v>
      </c>
      <c r="F6" s="202">
        <v>74060824</v>
      </c>
      <c r="G6" s="203">
        <v>95.82</v>
      </c>
      <c r="H6" s="202">
        <v>46984</v>
      </c>
    </row>
    <row r="7" spans="1:9" s="24" customFormat="1" ht="20.100000000000001" customHeight="1">
      <c r="A7" s="117" t="s">
        <v>301</v>
      </c>
      <c r="B7" s="202">
        <v>2439320544</v>
      </c>
      <c r="C7" s="202">
        <v>2365259720</v>
      </c>
      <c r="D7" s="202">
        <v>74060824</v>
      </c>
      <c r="E7" s="202">
        <v>2347711135</v>
      </c>
      <c r="F7" s="202">
        <v>70517180</v>
      </c>
      <c r="G7" s="203">
        <v>96.24</v>
      </c>
      <c r="H7" s="202">
        <v>47125</v>
      </c>
    </row>
    <row r="8" spans="1:9" s="18" customFormat="1" ht="20.100000000000001" customHeight="1">
      <c r="A8" s="117" t="s">
        <v>386</v>
      </c>
      <c r="B8" s="202">
        <v>3341399411</v>
      </c>
      <c r="C8" s="202">
        <v>3270882231</v>
      </c>
      <c r="D8" s="202">
        <v>70517180</v>
      </c>
      <c r="E8" s="202">
        <v>3242185365</v>
      </c>
      <c r="F8" s="202">
        <v>78980042</v>
      </c>
      <c r="G8" s="203">
        <v>97.03</v>
      </c>
      <c r="H8" s="202">
        <v>62676</v>
      </c>
    </row>
    <row r="9" spans="1:9" s="18" customFormat="1" ht="20.100000000000001" customHeight="1" thickBot="1">
      <c r="A9" s="120" t="s">
        <v>387</v>
      </c>
      <c r="B9" s="291">
        <v>3480055195</v>
      </c>
      <c r="C9" s="291">
        <v>3401075153</v>
      </c>
      <c r="D9" s="291">
        <v>78980042</v>
      </c>
      <c r="E9" s="291">
        <v>3379996141</v>
      </c>
      <c r="F9" s="291">
        <v>75300476</v>
      </c>
      <c r="G9" s="292">
        <v>97.12</v>
      </c>
      <c r="H9" s="291">
        <v>63209</v>
      </c>
    </row>
    <row r="10" spans="1:9" ht="6.75" customHeight="1" thickTop="1">
      <c r="A10" s="311"/>
      <c r="B10" s="311"/>
      <c r="C10" s="311"/>
      <c r="D10" s="311"/>
      <c r="E10" s="311"/>
      <c r="F10" s="311"/>
      <c r="G10" s="311"/>
      <c r="H10" s="311"/>
    </row>
  </sheetData>
  <customSheetViews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4"/>
  <sheetViews>
    <sheetView showGridLines="0" zoomScaleNormal="100" zoomScaleSheetLayoutView="100" workbookViewId="0">
      <selection activeCell="H15" sqref="H15"/>
    </sheetView>
  </sheetViews>
  <sheetFormatPr defaultRowHeight="12"/>
  <cols>
    <col min="1" max="1" width="11.25" style="3" customWidth="1"/>
    <col min="2" max="2" width="10.375" style="3" customWidth="1"/>
    <col min="3" max="9" width="9.625" style="3" customWidth="1"/>
    <col min="10" max="16384" width="9" style="3"/>
  </cols>
  <sheetData>
    <row r="1" spans="1:10" s="1" customFormat="1" ht="15.95" customHeight="1">
      <c r="A1" s="320" t="s">
        <v>338</v>
      </c>
      <c r="B1" s="320"/>
      <c r="C1" s="320"/>
      <c r="D1" s="320"/>
      <c r="E1" s="320"/>
      <c r="F1" s="320"/>
      <c r="G1" s="320"/>
      <c r="H1" s="320"/>
      <c r="I1" s="320"/>
    </row>
    <row r="2" spans="1:10" s="26" customFormat="1" ht="12" customHeight="1" thickBot="1">
      <c r="A2" s="112" t="s">
        <v>270</v>
      </c>
      <c r="B2" s="112"/>
      <c r="C2" s="112"/>
      <c r="D2" s="204"/>
      <c r="E2" s="112"/>
      <c r="F2" s="112"/>
      <c r="G2" s="112"/>
      <c r="H2" s="310" t="s">
        <v>396</v>
      </c>
      <c r="I2" s="310"/>
    </row>
    <row r="3" spans="1:10" ht="21.75" customHeight="1" thickTop="1">
      <c r="A3" s="114" t="s">
        <v>63</v>
      </c>
      <c r="B3" s="109" t="s">
        <v>0</v>
      </c>
      <c r="C3" s="109" t="s">
        <v>106</v>
      </c>
      <c r="D3" s="109" t="s">
        <v>107</v>
      </c>
      <c r="E3" s="116" t="s">
        <v>143</v>
      </c>
      <c r="F3" s="116" t="s">
        <v>144</v>
      </c>
      <c r="G3" s="116" t="s">
        <v>145</v>
      </c>
      <c r="H3" s="116" t="s">
        <v>146</v>
      </c>
      <c r="I3" s="116" t="s">
        <v>147</v>
      </c>
      <c r="J3" s="28"/>
    </row>
    <row r="4" spans="1:10" ht="18" customHeight="1">
      <c r="A4" s="117" t="s">
        <v>389</v>
      </c>
      <c r="B4" s="119">
        <v>5584</v>
      </c>
      <c r="C4" s="119">
        <v>621</v>
      </c>
      <c r="D4" s="119">
        <v>625</v>
      </c>
      <c r="E4" s="119">
        <v>1201</v>
      </c>
      <c r="F4" s="119">
        <v>950</v>
      </c>
      <c r="G4" s="119">
        <v>792</v>
      </c>
      <c r="H4" s="119">
        <v>747</v>
      </c>
      <c r="I4" s="119">
        <v>648</v>
      </c>
    </row>
    <row r="5" spans="1:10" ht="18" customHeight="1">
      <c r="A5" s="117" t="s">
        <v>266</v>
      </c>
      <c r="B5" s="119">
        <v>5970</v>
      </c>
      <c r="C5" s="119">
        <v>591</v>
      </c>
      <c r="D5" s="119">
        <v>718</v>
      </c>
      <c r="E5" s="119">
        <v>1214</v>
      </c>
      <c r="F5" s="119">
        <v>1124</v>
      </c>
      <c r="G5" s="119">
        <v>881</v>
      </c>
      <c r="H5" s="119">
        <v>785</v>
      </c>
      <c r="I5" s="119">
        <v>657</v>
      </c>
    </row>
    <row r="6" spans="1:10" ht="18" customHeight="1">
      <c r="A6" s="117" t="s">
        <v>301</v>
      </c>
      <c r="B6" s="119">
        <v>6442</v>
      </c>
      <c r="C6" s="119">
        <v>553</v>
      </c>
      <c r="D6" s="119">
        <v>746</v>
      </c>
      <c r="E6" s="119">
        <v>1380</v>
      </c>
      <c r="F6" s="119">
        <v>1264</v>
      </c>
      <c r="G6" s="119">
        <v>991</v>
      </c>
      <c r="H6" s="119">
        <v>824</v>
      </c>
      <c r="I6" s="119">
        <v>684</v>
      </c>
    </row>
    <row r="7" spans="1:10" s="4" customFormat="1" ht="18" customHeight="1">
      <c r="A7" s="117" t="s">
        <v>386</v>
      </c>
      <c r="B7" s="119">
        <v>6768</v>
      </c>
      <c r="C7" s="119">
        <v>532</v>
      </c>
      <c r="D7" s="119">
        <v>782</v>
      </c>
      <c r="E7" s="119">
        <v>1461</v>
      </c>
      <c r="F7" s="119">
        <v>1405</v>
      </c>
      <c r="G7" s="119">
        <v>1019</v>
      </c>
      <c r="H7" s="119">
        <v>876</v>
      </c>
      <c r="I7" s="119">
        <v>693</v>
      </c>
    </row>
    <row r="8" spans="1:10" ht="18" customHeight="1" thickBot="1">
      <c r="A8" s="120" t="s">
        <v>387</v>
      </c>
      <c r="B8" s="267">
        <v>7213</v>
      </c>
      <c r="C8" s="267">
        <v>640</v>
      </c>
      <c r="D8" s="267">
        <v>841</v>
      </c>
      <c r="E8" s="267">
        <v>1488</v>
      </c>
      <c r="F8" s="267">
        <v>1479</v>
      </c>
      <c r="G8" s="267">
        <v>1101</v>
      </c>
      <c r="H8" s="267">
        <v>982</v>
      </c>
      <c r="I8" s="267">
        <v>682</v>
      </c>
    </row>
    <row r="9" spans="1:10" s="26" customFormat="1" ht="6" customHeight="1" thickTop="1">
      <c r="A9" s="355"/>
      <c r="B9" s="355"/>
      <c r="C9" s="355"/>
      <c r="D9" s="355"/>
      <c r="E9" s="355"/>
      <c r="F9" s="355"/>
      <c r="G9" s="355"/>
      <c r="H9" s="355"/>
      <c r="I9" s="355"/>
    </row>
    <row r="24" spans="7:7">
      <c r="G24" s="29"/>
    </row>
  </sheetData>
  <customSheetViews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1"/>
  <sheetViews>
    <sheetView showGridLines="0" zoomScaleNormal="100" zoomScaleSheetLayoutView="100" workbookViewId="0">
      <selection activeCell="E5" sqref="E5"/>
    </sheetView>
  </sheetViews>
  <sheetFormatPr defaultColWidth="11" defaultRowHeight="12"/>
  <cols>
    <col min="1" max="1" width="11" style="3" customWidth="1"/>
    <col min="2" max="3" width="7.375" style="3" customWidth="1"/>
    <col min="4" max="4" width="8.5" style="3" customWidth="1"/>
    <col min="5" max="13" width="6.125" style="3" customWidth="1"/>
    <col min="14" max="16384" width="11" style="3"/>
  </cols>
  <sheetData>
    <row r="1" spans="1:14" s="16" customFormat="1" ht="15.75" customHeight="1">
      <c r="A1" s="313" t="s">
        <v>339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4" s="26" customFormat="1" ht="12" customHeight="1" thickBot="1">
      <c r="A2" s="312" t="s">
        <v>271</v>
      </c>
      <c r="B2" s="312"/>
      <c r="C2" s="122"/>
      <c r="D2" s="112"/>
      <c r="E2" s="112"/>
      <c r="F2" s="112"/>
      <c r="G2" s="112"/>
      <c r="H2" s="112"/>
      <c r="I2" s="112"/>
      <c r="J2" s="112"/>
      <c r="K2" s="310" t="s">
        <v>397</v>
      </c>
      <c r="L2" s="310"/>
      <c r="M2" s="310"/>
      <c r="N2" s="27"/>
    </row>
    <row r="3" spans="1:14" s="6" customFormat="1" ht="16.5" customHeight="1" thickTop="1">
      <c r="A3" s="316" t="s">
        <v>63</v>
      </c>
      <c r="B3" s="318" t="s">
        <v>114</v>
      </c>
      <c r="C3" s="321" t="s">
        <v>115</v>
      </c>
      <c r="D3" s="335"/>
      <c r="E3" s="205" t="s">
        <v>116</v>
      </c>
      <c r="F3" s="205"/>
      <c r="G3" s="205"/>
      <c r="H3" s="205"/>
      <c r="I3" s="205"/>
      <c r="J3" s="205"/>
      <c r="K3" s="205"/>
      <c r="L3" s="205"/>
      <c r="M3" s="205"/>
      <c r="N3" s="25"/>
    </row>
    <row r="4" spans="1:14" s="6" customFormat="1" ht="16.5" customHeight="1">
      <c r="A4" s="317"/>
      <c r="B4" s="319"/>
      <c r="C4" s="124" t="s">
        <v>1</v>
      </c>
      <c r="D4" s="168" t="s">
        <v>45</v>
      </c>
      <c r="E4" s="131" t="s">
        <v>64</v>
      </c>
      <c r="F4" s="131" t="s">
        <v>65</v>
      </c>
      <c r="G4" s="131" t="s">
        <v>66</v>
      </c>
      <c r="H4" s="131" t="s">
        <v>67</v>
      </c>
      <c r="I4" s="131" t="s">
        <v>68</v>
      </c>
      <c r="J4" s="131" t="s">
        <v>69</v>
      </c>
      <c r="K4" s="131" t="s">
        <v>70</v>
      </c>
      <c r="L4" s="131" t="s">
        <v>71</v>
      </c>
      <c r="M4" s="206" t="s">
        <v>272</v>
      </c>
      <c r="N4" s="25"/>
    </row>
    <row r="5" spans="1:14" ht="18" customHeight="1">
      <c r="A5" s="117" t="s">
        <v>389</v>
      </c>
      <c r="B5" s="136">
        <v>41</v>
      </c>
      <c r="C5" s="136">
        <v>12086</v>
      </c>
      <c r="D5" s="136">
        <v>142278</v>
      </c>
      <c r="E5" s="308">
        <v>1</v>
      </c>
      <c r="F5" s="8">
        <v>9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>
      <c r="A6" s="117" t="s">
        <v>266</v>
      </c>
      <c r="B6" s="136">
        <v>41</v>
      </c>
      <c r="C6" s="136">
        <v>10828</v>
      </c>
      <c r="D6" s="136">
        <v>129943</v>
      </c>
      <c r="E6" s="308">
        <v>1</v>
      </c>
      <c r="F6" s="8">
        <v>9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>
      <c r="A7" s="117" t="s">
        <v>301</v>
      </c>
      <c r="B7" s="136">
        <v>41</v>
      </c>
      <c r="C7" s="136">
        <v>11111</v>
      </c>
      <c r="D7" s="136">
        <v>140718</v>
      </c>
      <c r="E7" s="207">
        <v>1</v>
      </c>
      <c r="F7" s="8">
        <v>9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>
      <c r="A8" s="117" t="s">
        <v>386</v>
      </c>
      <c r="B8" s="136">
        <v>41</v>
      </c>
      <c r="C8" s="136">
        <v>10891</v>
      </c>
      <c r="D8" s="136">
        <v>136095</v>
      </c>
      <c r="E8" s="207">
        <v>1</v>
      </c>
      <c r="F8" s="8">
        <v>9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>
      <c r="A9" s="120" t="s">
        <v>387</v>
      </c>
      <c r="B9" s="290">
        <v>41</v>
      </c>
      <c r="C9" s="290">
        <v>11241</v>
      </c>
      <c r="D9" s="290">
        <v>143333</v>
      </c>
      <c r="E9" s="293">
        <v>1</v>
      </c>
      <c r="F9" s="294">
        <v>9</v>
      </c>
      <c r="G9" s="294">
        <v>5</v>
      </c>
      <c r="H9" s="294">
        <v>4</v>
      </c>
      <c r="I9" s="294">
        <v>5</v>
      </c>
      <c r="J9" s="294">
        <v>9</v>
      </c>
      <c r="K9" s="294">
        <v>2</v>
      </c>
      <c r="L9" s="294">
        <v>5</v>
      </c>
      <c r="M9" s="294">
        <v>1</v>
      </c>
      <c r="N9" s="8"/>
    </row>
    <row r="10" spans="1:14" ht="6" customHeight="1" thickTop="1">
      <c r="A10" s="356"/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4"/>
    </row>
    <row r="11" spans="1:14" s="43" customFormat="1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2"/>
  <sheetViews>
    <sheetView showGridLines="0" zoomScaleNormal="100" zoomScaleSheetLayoutView="100" workbookViewId="0">
      <selection activeCell="D30" sqref="D30"/>
    </sheetView>
  </sheetViews>
  <sheetFormatPr defaultColWidth="11" defaultRowHeight="15" customHeight="1"/>
  <cols>
    <col min="1" max="1" width="14.125" style="3" customWidth="1"/>
    <col min="2" max="2" width="15" style="3" customWidth="1"/>
    <col min="3" max="6" width="14.375" style="3" customWidth="1"/>
    <col min="7" max="16384" width="11" style="3"/>
  </cols>
  <sheetData>
    <row r="1" spans="1:6" s="16" customFormat="1" ht="15" customHeight="1">
      <c r="A1" s="313" t="s">
        <v>425</v>
      </c>
      <c r="B1" s="313"/>
      <c r="C1" s="313"/>
      <c r="D1" s="313"/>
      <c r="E1" s="313"/>
      <c r="F1" s="313"/>
    </row>
    <row r="2" spans="1:6" s="26" customFormat="1" ht="12" customHeight="1" thickBot="1">
      <c r="A2" s="112" t="s">
        <v>36</v>
      </c>
      <c r="B2" s="112"/>
      <c r="C2" s="112"/>
      <c r="D2" s="112"/>
      <c r="E2" s="112"/>
      <c r="F2" s="253" t="s">
        <v>398</v>
      </c>
    </row>
    <row r="3" spans="1:6" s="6" customFormat="1" ht="15" customHeight="1" thickTop="1">
      <c r="A3" s="316" t="s">
        <v>37</v>
      </c>
      <c r="B3" s="325" t="s">
        <v>0</v>
      </c>
      <c r="C3" s="325" t="s">
        <v>109</v>
      </c>
      <c r="D3" s="325" t="s">
        <v>218</v>
      </c>
      <c r="E3" s="196" t="s">
        <v>72</v>
      </c>
      <c r="F3" s="196"/>
    </row>
    <row r="4" spans="1:6" s="6" customFormat="1" ht="15" customHeight="1">
      <c r="A4" s="317"/>
      <c r="B4" s="326"/>
      <c r="C4" s="326"/>
      <c r="D4" s="326"/>
      <c r="E4" s="254" t="s">
        <v>1</v>
      </c>
      <c r="F4" s="255" t="s">
        <v>108</v>
      </c>
    </row>
    <row r="5" spans="1:6" s="4" customFormat="1" ht="15" customHeight="1">
      <c r="A5" s="117" t="s">
        <v>385</v>
      </c>
      <c r="B5" s="208">
        <v>6934</v>
      </c>
      <c r="C5" s="164">
        <v>1403</v>
      </c>
      <c r="D5" s="164">
        <v>4318</v>
      </c>
      <c r="E5" s="164">
        <v>86</v>
      </c>
      <c r="F5" s="164">
        <v>1213</v>
      </c>
    </row>
    <row r="6" spans="1:6" s="4" customFormat="1" ht="15" customHeight="1">
      <c r="A6" s="117" t="s">
        <v>266</v>
      </c>
      <c r="B6" s="186">
        <v>7264</v>
      </c>
      <c r="C6" s="164">
        <v>1355</v>
      </c>
      <c r="D6" s="164">
        <v>4362</v>
      </c>
      <c r="E6" s="164">
        <v>104</v>
      </c>
      <c r="F6" s="164">
        <v>1547</v>
      </c>
    </row>
    <row r="7" spans="1:6" s="4" customFormat="1" ht="15" customHeight="1">
      <c r="A7" s="117" t="s">
        <v>301</v>
      </c>
      <c r="B7" s="186">
        <v>7123</v>
      </c>
      <c r="C7" s="164">
        <v>1303</v>
      </c>
      <c r="D7" s="164">
        <v>4390</v>
      </c>
      <c r="E7" s="164">
        <v>84</v>
      </c>
      <c r="F7" s="164">
        <v>1430</v>
      </c>
    </row>
    <row r="8" spans="1:6" s="4" customFormat="1" ht="15" customHeight="1">
      <c r="A8" s="117" t="s">
        <v>386</v>
      </c>
      <c r="B8" s="186">
        <v>7484</v>
      </c>
      <c r="C8" s="164">
        <v>1418</v>
      </c>
      <c r="D8" s="164">
        <v>4654</v>
      </c>
      <c r="E8" s="164">
        <v>85</v>
      </c>
      <c r="F8" s="164">
        <v>1412</v>
      </c>
    </row>
    <row r="9" spans="1:6" s="209" customFormat="1" ht="15" customHeight="1">
      <c r="A9" s="180" t="s">
        <v>387</v>
      </c>
      <c r="B9" s="296">
        <v>7247</v>
      </c>
      <c r="C9" s="297">
        <v>1329</v>
      </c>
      <c r="D9" s="297">
        <v>4468</v>
      </c>
      <c r="E9" s="297">
        <v>83</v>
      </c>
      <c r="F9" s="297">
        <v>1450</v>
      </c>
    </row>
    <row r="10" spans="1:6" ht="15" customHeight="1">
      <c r="A10" s="117" t="s">
        <v>426</v>
      </c>
      <c r="B10" s="186">
        <v>701</v>
      </c>
      <c r="C10" s="164">
        <v>66</v>
      </c>
      <c r="D10" s="164">
        <v>388</v>
      </c>
      <c r="E10" s="164">
        <v>8</v>
      </c>
      <c r="F10" s="164">
        <v>247</v>
      </c>
    </row>
    <row r="11" spans="1:6" ht="15" customHeight="1">
      <c r="A11" s="117" t="s">
        <v>46</v>
      </c>
      <c r="B11" s="186">
        <v>570</v>
      </c>
      <c r="C11" s="164">
        <v>102</v>
      </c>
      <c r="D11" s="164">
        <v>352</v>
      </c>
      <c r="E11" s="164">
        <v>7</v>
      </c>
      <c r="F11" s="164">
        <v>116</v>
      </c>
    </row>
    <row r="12" spans="1:6" ht="15" customHeight="1">
      <c r="A12" s="117" t="s">
        <v>47</v>
      </c>
      <c r="B12" s="186">
        <v>715</v>
      </c>
      <c r="C12" s="164">
        <v>118</v>
      </c>
      <c r="D12" s="164">
        <v>429</v>
      </c>
      <c r="E12" s="164">
        <v>9</v>
      </c>
      <c r="F12" s="164">
        <v>168</v>
      </c>
    </row>
    <row r="13" spans="1:6" ht="15" customHeight="1">
      <c r="A13" s="117" t="s">
        <v>48</v>
      </c>
      <c r="B13" s="186">
        <v>751</v>
      </c>
      <c r="C13" s="164">
        <v>110</v>
      </c>
      <c r="D13" s="164">
        <v>381</v>
      </c>
      <c r="E13" s="164">
        <v>10</v>
      </c>
      <c r="F13" s="164">
        <v>260</v>
      </c>
    </row>
    <row r="14" spans="1:6" ht="15" customHeight="1">
      <c r="A14" s="117" t="s">
        <v>49</v>
      </c>
      <c r="B14" s="186">
        <v>526</v>
      </c>
      <c r="C14" s="164">
        <v>118</v>
      </c>
      <c r="D14" s="164">
        <v>329</v>
      </c>
      <c r="E14" s="164">
        <v>6</v>
      </c>
      <c r="F14" s="164">
        <v>79</v>
      </c>
    </row>
    <row r="15" spans="1:6" ht="15" customHeight="1">
      <c r="A15" s="117" t="s">
        <v>50</v>
      </c>
      <c r="B15" s="186">
        <v>637</v>
      </c>
      <c r="C15" s="164">
        <v>125</v>
      </c>
      <c r="D15" s="164">
        <v>366</v>
      </c>
      <c r="E15" s="164">
        <v>10</v>
      </c>
      <c r="F15" s="164">
        <v>146</v>
      </c>
    </row>
    <row r="16" spans="1:6" ht="15" customHeight="1">
      <c r="A16" s="117" t="s">
        <v>51</v>
      </c>
      <c r="B16" s="186">
        <v>586</v>
      </c>
      <c r="C16" s="164">
        <v>160</v>
      </c>
      <c r="D16" s="164">
        <v>375</v>
      </c>
      <c r="E16" s="164">
        <v>5</v>
      </c>
      <c r="F16" s="164">
        <v>51</v>
      </c>
    </row>
    <row r="17" spans="1:6" ht="15" customHeight="1">
      <c r="A17" s="117" t="s">
        <v>52</v>
      </c>
      <c r="B17" s="186">
        <v>597</v>
      </c>
      <c r="C17" s="164">
        <v>174</v>
      </c>
      <c r="D17" s="164">
        <v>365</v>
      </c>
      <c r="E17" s="164">
        <v>5</v>
      </c>
      <c r="F17" s="164">
        <v>58</v>
      </c>
    </row>
    <row r="18" spans="1:6" ht="15" customHeight="1">
      <c r="A18" s="117" t="s">
        <v>53</v>
      </c>
      <c r="B18" s="186">
        <v>589</v>
      </c>
      <c r="C18" s="164">
        <v>160</v>
      </c>
      <c r="D18" s="164">
        <v>361</v>
      </c>
      <c r="E18" s="164">
        <v>6</v>
      </c>
      <c r="F18" s="164">
        <v>68</v>
      </c>
    </row>
    <row r="19" spans="1:6" ht="15" customHeight="1">
      <c r="A19" s="295" t="s">
        <v>428</v>
      </c>
      <c r="B19" s="186">
        <v>488</v>
      </c>
      <c r="C19" s="164">
        <v>64</v>
      </c>
      <c r="D19" s="164">
        <v>356</v>
      </c>
      <c r="E19" s="164">
        <v>5</v>
      </c>
      <c r="F19" s="164">
        <v>68</v>
      </c>
    </row>
    <row r="20" spans="1:6" ht="15" customHeight="1">
      <c r="A20" s="117" t="s">
        <v>54</v>
      </c>
      <c r="B20" s="186">
        <v>458</v>
      </c>
      <c r="C20" s="164">
        <v>66</v>
      </c>
      <c r="D20" s="164">
        <v>359</v>
      </c>
      <c r="E20" s="164">
        <v>3</v>
      </c>
      <c r="F20" s="164">
        <v>33</v>
      </c>
    </row>
    <row r="21" spans="1:6" ht="15" customHeight="1" thickBot="1">
      <c r="A21" s="120" t="s">
        <v>55</v>
      </c>
      <c r="B21" s="189">
        <v>629</v>
      </c>
      <c r="C21" s="165">
        <v>66</v>
      </c>
      <c r="D21" s="165">
        <v>407</v>
      </c>
      <c r="E21" s="165">
        <v>9</v>
      </c>
      <c r="F21" s="165">
        <v>156</v>
      </c>
    </row>
    <row r="22" spans="1:6" ht="6.75" customHeight="1" thickTop="1">
      <c r="A22" s="357"/>
      <c r="B22" s="357"/>
      <c r="C22" s="357"/>
      <c r="D22" s="357"/>
      <c r="E22" s="357"/>
      <c r="F22" s="357"/>
    </row>
  </sheetData>
  <customSheetViews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139</oddHeader>
      </headerFooter>
    </customSheetView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showGridLines="0" zoomScaleNormal="100" zoomScaleSheetLayoutView="100" workbookViewId="0">
      <selection activeCell="E12" sqref="E12"/>
    </sheetView>
  </sheetViews>
  <sheetFormatPr defaultColWidth="11" defaultRowHeight="15" customHeight="1"/>
  <cols>
    <col min="1" max="1" width="9.875" style="3" customWidth="1"/>
    <col min="2" max="2" width="7" style="3" customWidth="1"/>
    <col min="3" max="4" width="6.625" style="3" customWidth="1"/>
    <col min="5" max="5" width="11.75" style="3" customWidth="1"/>
    <col min="6" max="6" width="6.625" style="3" customWidth="1"/>
    <col min="7" max="7" width="7.25" style="3" customWidth="1"/>
    <col min="8" max="8" width="11.75" style="3" customWidth="1"/>
    <col min="9" max="10" width="5.625" style="3" customWidth="1"/>
    <col min="11" max="11" width="10.125" style="3" customWidth="1"/>
    <col min="12" max="16384" width="11" style="3"/>
  </cols>
  <sheetData>
    <row r="1" spans="1:12" s="16" customFormat="1" ht="16.5" customHeight="1">
      <c r="A1" s="320" t="s">
        <v>340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2" s="30" customFormat="1" ht="12" customHeight="1" thickBot="1">
      <c r="A2" s="122" t="s">
        <v>273</v>
      </c>
      <c r="B2" s="122"/>
      <c r="C2" s="201"/>
      <c r="D2" s="201"/>
      <c r="E2" s="201"/>
      <c r="F2" s="201"/>
      <c r="G2" s="201"/>
      <c r="H2" s="201"/>
      <c r="I2" s="310" t="s">
        <v>399</v>
      </c>
      <c r="J2" s="310"/>
      <c r="K2" s="310"/>
    </row>
    <row r="3" spans="1:12" s="6" customFormat="1" ht="16.5" customHeight="1" thickTop="1">
      <c r="A3" s="316" t="s">
        <v>63</v>
      </c>
      <c r="B3" s="325" t="s">
        <v>73</v>
      </c>
      <c r="C3" s="196" t="s">
        <v>0</v>
      </c>
      <c r="D3" s="196"/>
      <c r="E3" s="195"/>
      <c r="F3" s="196" t="s">
        <v>74</v>
      </c>
      <c r="G3" s="196"/>
      <c r="H3" s="195"/>
      <c r="I3" s="196" t="s">
        <v>75</v>
      </c>
      <c r="J3" s="196"/>
      <c r="K3" s="196"/>
    </row>
    <row r="4" spans="1:12" s="6" customFormat="1" ht="16.5" customHeight="1">
      <c r="A4" s="317"/>
      <c r="B4" s="326"/>
      <c r="C4" s="130" t="s">
        <v>1</v>
      </c>
      <c r="D4" s="130" t="s">
        <v>45</v>
      </c>
      <c r="E4" s="130" t="s">
        <v>76</v>
      </c>
      <c r="F4" s="130" t="s">
        <v>1</v>
      </c>
      <c r="G4" s="130" t="s">
        <v>45</v>
      </c>
      <c r="H4" s="130" t="s">
        <v>77</v>
      </c>
      <c r="I4" s="130" t="s">
        <v>1</v>
      </c>
      <c r="J4" s="130" t="s">
        <v>45</v>
      </c>
      <c r="K4" s="123" t="s">
        <v>78</v>
      </c>
    </row>
    <row r="5" spans="1:12" ht="21.95" customHeight="1">
      <c r="A5" s="117" t="s">
        <v>389</v>
      </c>
      <c r="B5" s="210">
        <v>1072</v>
      </c>
      <c r="C5" s="136">
        <v>4311</v>
      </c>
      <c r="D5" s="136">
        <v>23534</v>
      </c>
      <c r="E5" s="136">
        <v>363389427</v>
      </c>
      <c r="F5" s="136">
        <v>4308</v>
      </c>
      <c r="G5" s="136">
        <v>23421</v>
      </c>
      <c r="H5" s="136">
        <v>360824377</v>
      </c>
      <c r="I5" s="136">
        <v>3</v>
      </c>
      <c r="J5" s="8">
        <v>113</v>
      </c>
      <c r="K5" s="136">
        <v>2565050</v>
      </c>
    </row>
    <row r="6" spans="1:12" s="4" customFormat="1" ht="21.95" customHeight="1">
      <c r="A6" s="117" t="s">
        <v>266</v>
      </c>
      <c r="B6" s="134">
        <v>1045</v>
      </c>
      <c r="C6" s="136">
        <v>4561</v>
      </c>
      <c r="D6" s="136">
        <v>24858</v>
      </c>
      <c r="E6" s="136">
        <v>368067654</v>
      </c>
      <c r="F6" s="136">
        <v>4558</v>
      </c>
      <c r="G6" s="136">
        <v>24769</v>
      </c>
      <c r="H6" s="136">
        <v>365512636</v>
      </c>
      <c r="I6" s="136">
        <v>3</v>
      </c>
      <c r="J6" s="8">
        <v>89</v>
      </c>
      <c r="K6" s="136">
        <v>2555018</v>
      </c>
    </row>
    <row r="7" spans="1:12" s="4" customFormat="1" ht="21.95" customHeight="1">
      <c r="A7" s="117" t="s">
        <v>301</v>
      </c>
      <c r="B7" s="134">
        <v>1060</v>
      </c>
      <c r="C7" s="136">
        <v>4434</v>
      </c>
      <c r="D7" s="136">
        <v>25102</v>
      </c>
      <c r="E7" s="136">
        <v>392124889</v>
      </c>
      <c r="F7" s="136">
        <v>4431</v>
      </c>
      <c r="G7" s="136">
        <v>25010</v>
      </c>
      <c r="H7" s="136">
        <v>389391180</v>
      </c>
      <c r="I7" s="136">
        <v>3</v>
      </c>
      <c r="J7" s="8">
        <v>92</v>
      </c>
      <c r="K7" s="136">
        <v>2733709</v>
      </c>
    </row>
    <row r="8" spans="1:12" s="4" customFormat="1" ht="21.95" customHeight="1">
      <c r="A8" s="117" t="s">
        <v>386</v>
      </c>
      <c r="B8" s="210">
        <v>1028</v>
      </c>
      <c r="C8" s="136">
        <v>4701</v>
      </c>
      <c r="D8" s="136">
        <v>26028</v>
      </c>
      <c r="E8" s="136">
        <v>394198347</v>
      </c>
      <c r="F8" s="136">
        <v>4698</v>
      </c>
      <c r="G8" s="136">
        <v>25933</v>
      </c>
      <c r="H8" s="136">
        <v>391730147</v>
      </c>
      <c r="I8" s="136">
        <v>3</v>
      </c>
      <c r="J8" s="8">
        <v>95</v>
      </c>
      <c r="K8" s="136">
        <v>2468200</v>
      </c>
    </row>
    <row r="9" spans="1:12" ht="21.95" customHeight="1" thickBot="1">
      <c r="A9" s="120" t="s">
        <v>390</v>
      </c>
      <c r="B9" s="298">
        <v>1047</v>
      </c>
      <c r="C9" s="290">
        <v>4793</v>
      </c>
      <c r="D9" s="299">
        <v>25019</v>
      </c>
      <c r="E9" s="299">
        <v>397971158</v>
      </c>
      <c r="F9" s="299">
        <v>4790</v>
      </c>
      <c r="G9" s="299">
        <v>24936</v>
      </c>
      <c r="H9" s="299">
        <v>395513008</v>
      </c>
      <c r="I9" s="299">
        <v>3</v>
      </c>
      <c r="J9" s="300">
        <v>83</v>
      </c>
      <c r="K9" s="299">
        <v>2458150</v>
      </c>
    </row>
    <row r="10" spans="1:12" s="20" customFormat="1" ht="13.5" customHeight="1" thickTop="1">
      <c r="A10" s="323" t="s">
        <v>369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  <c r="L10" s="19"/>
    </row>
  </sheetData>
  <customSheetViews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28"/>
  <sheetViews>
    <sheetView showGridLines="0" zoomScaleNormal="100" zoomScaleSheetLayoutView="100" workbookViewId="0">
      <selection activeCell="F23" sqref="F23:F24"/>
    </sheetView>
  </sheetViews>
  <sheetFormatPr defaultColWidth="11" defaultRowHeight="15" customHeight="1"/>
  <cols>
    <col min="1" max="1" width="11.375" style="3" customWidth="1"/>
    <col min="2" max="3" width="11" style="3" customWidth="1"/>
    <col min="4" max="4" width="10.125" style="3" customWidth="1"/>
    <col min="5" max="5" width="17" style="3" customWidth="1"/>
    <col min="6" max="6" width="10.125" style="3" customWidth="1"/>
    <col min="7" max="7" width="17" style="3" customWidth="1"/>
    <col min="8" max="16384" width="11" style="3"/>
  </cols>
  <sheetData>
    <row r="1" spans="1:13" s="16" customFormat="1" ht="17.25" customHeight="1">
      <c r="A1" s="320" t="s">
        <v>341</v>
      </c>
      <c r="B1" s="320"/>
      <c r="C1" s="320"/>
      <c r="D1" s="320"/>
      <c r="E1" s="320"/>
      <c r="F1" s="320"/>
      <c r="G1" s="320"/>
    </row>
    <row r="2" spans="1:13" s="26" customFormat="1" ht="12" customHeight="1" thickBot="1">
      <c r="A2" s="312" t="s">
        <v>274</v>
      </c>
      <c r="B2" s="312"/>
      <c r="C2" s="112"/>
      <c r="D2" s="112"/>
      <c r="E2" s="112"/>
      <c r="F2" s="112"/>
      <c r="G2" s="113" t="s">
        <v>275</v>
      </c>
    </row>
    <row r="3" spans="1:13" s="6" customFormat="1" ht="16.5" customHeight="1" thickTop="1">
      <c r="A3" s="316" t="s">
        <v>63</v>
      </c>
      <c r="B3" s="325" t="s">
        <v>79</v>
      </c>
      <c r="C3" s="325" t="s">
        <v>80</v>
      </c>
      <c r="D3" s="196" t="s">
        <v>81</v>
      </c>
      <c r="E3" s="196"/>
      <c r="F3" s="196"/>
      <c r="G3" s="196"/>
    </row>
    <row r="4" spans="1:13" s="6" customFormat="1" ht="16.5" customHeight="1">
      <c r="A4" s="328"/>
      <c r="B4" s="359"/>
      <c r="C4" s="359"/>
      <c r="D4" s="196" t="s">
        <v>82</v>
      </c>
      <c r="E4" s="195"/>
      <c r="F4" s="196" t="s">
        <v>83</v>
      </c>
      <c r="G4" s="196"/>
    </row>
    <row r="5" spans="1:13" s="6" customFormat="1" ht="16.5" customHeight="1">
      <c r="A5" s="317"/>
      <c r="B5" s="326"/>
      <c r="C5" s="326"/>
      <c r="D5" s="130" t="s">
        <v>1</v>
      </c>
      <c r="E5" s="130" t="s">
        <v>62</v>
      </c>
      <c r="F5" s="130" t="s">
        <v>1</v>
      </c>
      <c r="G5" s="123" t="s">
        <v>62</v>
      </c>
    </row>
    <row r="6" spans="1:13" ht="20.100000000000001" customHeight="1">
      <c r="A6" s="117" t="s">
        <v>389</v>
      </c>
      <c r="B6" s="186">
        <v>38036</v>
      </c>
      <c r="C6" s="164">
        <v>67303</v>
      </c>
      <c r="D6" s="164">
        <v>989521</v>
      </c>
      <c r="E6" s="164">
        <v>14287606644</v>
      </c>
      <c r="F6" s="164">
        <v>24582</v>
      </c>
      <c r="G6" s="164">
        <v>193928320</v>
      </c>
    </row>
    <row r="7" spans="1:13" s="4" customFormat="1" ht="20.100000000000001" customHeight="1">
      <c r="A7" s="117" t="s">
        <v>266</v>
      </c>
      <c r="B7" s="164">
        <v>37954</v>
      </c>
      <c r="C7" s="164">
        <v>66262</v>
      </c>
      <c r="D7" s="164">
        <v>988918</v>
      </c>
      <c r="E7" s="164">
        <v>14526131093</v>
      </c>
      <c r="F7" s="164">
        <v>24871</v>
      </c>
      <c r="G7" s="164">
        <v>183279475</v>
      </c>
    </row>
    <row r="8" spans="1:13" s="4" customFormat="1" ht="20.100000000000001" customHeight="1">
      <c r="A8" s="117" t="s">
        <v>301</v>
      </c>
      <c r="B8" s="164">
        <v>37435</v>
      </c>
      <c r="C8" s="164">
        <v>64278</v>
      </c>
      <c r="D8" s="164">
        <v>980670</v>
      </c>
      <c r="E8" s="164">
        <v>14781203043</v>
      </c>
      <c r="F8" s="164">
        <v>24856</v>
      </c>
      <c r="G8" s="164">
        <v>186895417</v>
      </c>
    </row>
    <row r="9" spans="1:13" s="4" customFormat="1" ht="20.100000000000001" customHeight="1">
      <c r="A9" s="117" t="s">
        <v>386</v>
      </c>
      <c r="B9" s="186">
        <v>36449</v>
      </c>
      <c r="C9" s="164">
        <v>61374</v>
      </c>
      <c r="D9" s="164">
        <v>962313</v>
      </c>
      <c r="E9" s="164">
        <v>14713811550</v>
      </c>
      <c r="F9" s="164">
        <v>24352</v>
      </c>
      <c r="G9" s="164">
        <v>181401794</v>
      </c>
    </row>
    <row r="10" spans="1:13" ht="20.100000000000001" customHeight="1" thickBot="1">
      <c r="A10" s="120" t="s">
        <v>387</v>
      </c>
      <c r="B10" s="189">
        <v>34873</v>
      </c>
      <c r="C10" s="165">
        <v>57515</v>
      </c>
      <c r="D10" s="165">
        <f>901105+24950</f>
        <v>926055</v>
      </c>
      <c r="E10" s="165">
        <f>13884761392+397810233</f>
        <v>14282571625</v>
      </c>
      <c r="F10" s="165">
        <f>20976+754</f>
        <v>21730</v>
      </c>
      <c r="G10" s="165">
        <f>158148670+5416547</f>
        <v>163565217</v>
      </c>
    </row>
    <row r="11" spans="1:13" s="26" customFormat="1" ht="13.5" customHeight="1" thickTop="1">
      <c r="A11" s="358" t="s">
        <v>355</v>
      </c>
      <c r="B11" s="358"/>
      <c r="C11" s="358"/>
      <c r="D11" s="358"/>
      <c r="E11" s="358"/>
      <c r="F11" s="358"/>
      <c r="G11" s="358"/>
    </row>
    <row r="12" spans="1:13" ht="13.5" customHeight="1"/>
    <row r="13" spans="1:13" ht="13.5" customHeight="1"/>
    <row r="14" spans="1:13" s="6" customFormat="1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21"/>
  <sheetViews>
    <sheetView showGridLines="0" zoomScaleNormal="100" zoomScaleSheetLayoutView="100" workbookViewId="0">
      <selection activeCell="E16" sqref="E16"/>
    </sheetView>
  </sheetViews>
  <sheetFormatPr defaultColWidth="11" defaultRowHeight="12"/>
  <cols>
    <col min="1" max="1" width="10.625" style="3" customWidth="1"/>
    <col min="2" max="2" width="11" style="3" customWidth="1"/>
    <col min="3" max="3" width="10.625" style="3" customWidth="1"/>
    <col min="4" max="4" width="18.375" style="3" bestFit="1" customWidth="1"/>
    <col min="5" max="5" width="11" style="3" customWidth="1"/>
    <col min="6" max="6" width="10.625" style="3" customWidth="1"/>
    <col min="7" max="7" width="16.125" style="3" customWidth="1"/>
    <col min="8" max="16384" width="11" style="3"/>
  </cols>
  <sheetData>
    <row r="1" spans="1:9" s="16" customFormat="1" ht="15.95" customHeight="1">
      <c r="A1" s="309" t="s">
        <v>117</v>
      </c>
      <c r="B1" s="309"/>
      <c r="C1" s="309"/>
      <c r="D1" s="309"/>
      <c r="E1" s="309"/>
      <c r="F1" s="309"/>
      <c r="G1" s="309"/>
      <c r="H1" s="38"/>
      <c r="I1" s="34"/>
    </row>
    <row r="2" spans="1:9" s="26" customFormat="1" ht="12" customHeight="1" thickBot="1">
      <c r="A2" s="312" t="s">
        <v>276</v>
      </c>
      <c r="B2" s="312"/>
      <c r="C2" s="112"/>
      <c r="D2" s="112"/>
      <c r="E2" s="112"/>
      <c r="F2" s="112"/>
      <c r="G2" s="113" t="s">
        <v>275</v>
      </c>
    </row>
    <row r="3" spans="1:9" ht="15.95" customHeight="1" thickTop="1">
      <c r="A3" s="316" t="s">
        <v>63</v>
      </c>
      <c r="B3" s="196" t="s">
        <v>82</v>
      </c>
      <c r="C3" s="196"/>
      <c r="D3" s="196"/>
      <c r="E3" s="196"/>
      <c r="F3" s="196"/>
      <c r="G3" s="196"/>
      <c r="H3" s="20"/>
      <c r="I3" s="9"/>
    </row>
    <row r="4" spans="1:9" ht="15.95" customHeight="1">
      <c r="A4" s="328"/>
      <c r="B4" s="196" t="s">
        <v>84</v>
      </c>
      <c r="C4" s="196"/>
      <c r="D4" s="196"/>
      <c r="E4" s="195"/>
      <c r="F4" s="196" t="s">
        <v>85</v>
      </c>
      <c r="G4" s="196"/>
    </row>
    <row r="5" spans="1:9" ht="15.95" customHeight="1">
      <c r="A5" s="317"/>
      <c r="B5" s="130" t="s">
        <v>1</v>
      </c>
      <c r="C5" s="130" t="s">
        <v>86</v>
      </c>
      <c r="D5" s="130" t="s">
        <v>87</v>
      </c>
      <c r="E5" s="130" t="s">
        <v>88</v>
      </c>
      <c r="F5" s="130" t="s">
        <v>1</v>
      </c>
      <c r="G5" s="123" t="s">
        <v>87</v>
      </c>
      <c r="I5" s="21"/>
    </row>
    <row r="6" spans="1:9" ht="15.95" customHeight="1">
      <c r="A6" s="117" t="s">
        <v>389</v>
      </c>
      <c r="B6" s="164">
        <v>641282</v>
      </c>
      <c r="C6" s="134">
        <v>1299021</v>
      </c>
      <c r="D6" s="164">
        <v>15430804539</v>
      </c>
      <c r="E6" s="211">
        <v>952.83</v>
      </c>
      <c r="F6" s="164">
        <v>347323</v>
      </c>
      <c r="G6" s="164">
        <v>3842703809</v>
      </c>
    </row>
    <row r="7" spans="1:9" s="4" customFormat="1" ht="15.95" customHeight="1">
      <c r="A7" s="117" t="s">
        <v>266</v>
      </c>
      <c r="B7" s="164">
        <v>642614</v>
      </c>
      <c r="C7" s="134">
        <v>1283519</v>
      </c>
      <c r="D7" s="164">
        <v>15572847370</v>
      </c>
      <c r="E7" s="211">
        <v>969.81</v>
      </c>
      <c r="F7" s="164">
        <v>345376</v>
      </c>
      <c r="G7" s="164">
        <v>3988480936</v>
      </c>
    </row>
    <row r="8" spans="1:9" s="4" customFormat="1" ht="15.95" customHeight="1">
      <c r="A8" s="117" t="s">
        <v>301</v>
      </c>
      <c r="B8" s="164">
        <v>638359</v>
      </c>
      <c r="C8" s="134">
        <v>1264725</v>
      </c>
      <c r="D8" s="164">
        <v>15897021837</v>
      </c>
      <c r="E8" s="211">
        <v>993.12</v>
      </c>
      <c r="F8" s="164">
        <v>341184</v>
      </c>
      <c r="G8" s="164">
        <v>3967652133</v>
      </c>
    </row>
    <row r="9" spans="1:9" s="4" customFormat="1" ht="15.95" customHeight="1">
      <c r="A9" s="117" t="s">
        <v>386</v>
      </c>
      <c r="B9" s="164">
        <v>624869</v>
      </c>
      <c r="C9" s="134">
        <v>1220686</v>
      </c>
      <c r="D9" s="164">
        <v>15530415921</v>
      </c>
      <c r="E9" s="211">
        <v>1018.13</v>
      </c>
      <c r="F9" s="164">
        <v>336186</v>
      </c>
      <c r="G9" s="164">
        <v>4226140177</v>
      </c>
    </row>
    <row r="10" spans="1:9" ht="15.95" customHeight="1" thickBot="1">
      <c r="A10" s="120" t="s">
        <v>387</v>
      </c>
      <c r="B10" s="165">
        <f>583119+11201+4850</f>
        <v>599170</v>
      </c>
      <c r="C10" s="301">
        <f>1126705+20194+9138</f>
        <v>1156037</v>
      </c>
      <c r="D10" s="165">
        <f>14821055497+282796470+164167580</f>
        <v>15268019547</v>
      </c>
      <c r="E10" s="212">
        <f>ROUNDDOWN(B10/'[1]192　国民健康保険給付状況（その1）'!C10*100,2)</f>
        <v>1041.76</v>
      </c>
      <c r="F10" s="165">
        <f>316670+6306+2563</f>
        <v>325539</v>
      </c>
      <c r="G10" s="165">
        <f>3849887844+84724020+29104150</f>
        <v>3963716014</v>
      </c>
    </row>
    <row r="11" spans="1:9" s="2" customFormat="1" ht="10.5" customHeight="1" thickTop="1" thickBot="1">
      <c r="A11" s="213"/>
      <c r="B11" s="214"/>
      <c r="C11" s="214"/>
      <c r="D11" s="214"/>
      <c r="E11" s="215"/>
      <c r="F11" s="214"/>
      <c r="G11" s="214"/>
    </row>
    <row r="12" spans="1:9" ht="15.95" customHeight="1" thickTop="1">
      <c r="A12" s="316" t="s">
        <v>63</v>
      </c>
      <c r="B12" s="196" t="s">
        <v>82</v>
      </c>
      <c r="C12" s="196"/>
      <c r="D12" s="196"/>
      <c r="E12" s="10"/>
      <c r="F12" s="196"/>
      <c r="G12" s="196"/>
      <c r="H12" s="20"/>
    </row>
    <row r="13" spans="1:9" ht="15.95" customHeight="1">
      <c r="A13" s="328"/>
      <c r="B13" s="352" t="s">
        <v>118</v>
      </c>
      <c r="C13" s="360"/>
      <c r="D13" s="353"/>
      <c r="E13" s="352" t="s">
        <v>119</v>
      </c>
      <c r="F13" s="360"/>
      <c r="G13" s="360"/>
    </row>
    <row r="14" spans="1:9" ht="15.95" customHeight="1">
      <c r="A14" s="317"/>
      <c r="B14" s="257" t="s">
        <v>1</v>
      </c>
      <c r="C14" s="257" t="s">
        <v>120</v>
      </c>
      <c r="D14" s="257" t="s">
        <v>87</v>
      </c>
      <c r="E14" s="257" t="s">
        <v>1</v>
      </c>
      <c r="F14" s="257" t="s">
        <v>86</v>
      </c>
      <c r="G14" s="259" t="s">
        <v>87</v>
      </c>
    </row>
    <row r="15" spans="1:9" ht="15.95" customHeight="1">
      <c r="A15" s="117" t="s">
        <v>389</v>
      </c>
      <c r="B15" s="216">
        <v>12530</v>
      </c>
      <c r="C15" s="161">
        <v>491149</v>
      </c>
      <c r="D15" s="164">
        <v>328248638</v>
      </c>
      <c r="E15" s="164">
        <v>916</v>
      </c>
      <c r="F15" s="164">
        <v>4568</v>
      </c>
      <c r="G15" s="164">
        <v>49682700</v>
      </c>
    </row>
    <row r="16" spans="1:9" s="4" customFormat="1" ht="15.95" customHeight="1">
      <c r="A16" s="117" t="s">
        <v>266</v>
      </c>
      <c r="B16" s="161">
        <v>12286</v>
      </c>
      <c r="C16" s="161">
        <v>486341</v>
      </c>
      <c r="D16" s="164">
        <v>325515586</v>
      </c>
      <c r="E16" s="164">
        <v>928</v>
      </c>
      <c r="F16" s="164">
        <v>4972</v>
      </c>
      <c r="G16" s="164">
        <v>57422800</v>
      </c>
    </row>
    <row r="17" spans="1:7" s="4" customFormat="1" ht="15.95" customHeight="1">
      <c r="A17" s="117" t="s">
        <v>301</v>
      </c>
      <c r="B17" s="161">
        <v>12442</v>
      </c>
      <c r="C17" s="161">
        <v>495929</v>
      </c>
      <c r="D17" s="164">
        <v>332853907</v>
      </c>
      <c r="E17" s="164">
        <v>1127</v>
      </c>
      <c r="F17" s="164">
        <v>5327</v>
      </c>
      <c r="G17" s="164">
        <v>60800110</v>
      </c>
    </row>
    <row r="18" spans="1:7" s="4" customFormat="1" ht="15.95" customHeight="1">
      <c r="A18" s="117" t="s">
        <v>386</v>
      </c>
      <c r="B18" s="216">
        <v>11972</v>
      </c>
      <c r="C18" s="161">
        <v>472446</v>
      </c>
      <c r="D18" s="164">
        <v>317041512</v>
      </c>
      <c r="E18" s="164">
        <v>1258</v>
      </c>
      <c r="F18" s="164">
        <v>6109</v>
      </c>
      <c r="G18" s="164">
        <v>68159990</v>
      </c>
    </row>
    <row r="19" spans="1:7" ht="15.95" customHeight="1" thickBot="1">
      <c r="A19" s="120" t="s">
        <v>387</v>
      </c>
      <c r="B19" s="302">
        <f>11336+193+78</f>
        <v>11607</v>
      </c>
      <c r="C19" s="274">
        <f>443859+5793+4286</f>
        <v>453938</v>
      </c>
      <c r="D19" s="165">
        <f>294652624+3976833+2618263</f>
        <v>301247720</v>
      </c>
      <c r="E19" s="165">
        <f>1316+27+3</f>
        <v>1346</v>
      </c>
      <c r="F19" s="165">
        <f>6352+231+16</f>
        <v>6599</v>
      </c>
      <c r="G19" s="165">
        <f>70929080+2706070+155140</f>
        <v>73790290</v>
      </c>
    </row>
    <row r="20" spans="1:7" s="26" customFormat="1" ht="13.5" customHeight="1" thickTop="1">
      <c r="A20" s="323" t="s">
        <v>370</v>
      </c>
      <c r="B20" s="323"/>
      <c r="C20" s="323"/>
      <c r="D20" s="323"/>
      <c r="E20" s="323"/>
      <c r="F20" s="323"/>
      <c r="G20" s="323"/>
    </row>
    <row r="21" spans="1:7" s="26" customFormat="1" ht="15" customHeight="1">
      <c r="A21" s="19"/>
      <c r="B21" s="19"/>
      <c r="C21" s="19"/>
      <c r="D21" s="19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1"/>
  <sheetViews>
    <sheetView showGridLines="0" zoomScaleNormal="100" zoomScaleSheetLayoutView="100" workbookViewId="0">
      <selection activeCell="E8" sqref="E8"/>
    </sheetView>
  </sheetViews>
  <sheetFormatPr defaultColWidth="11" defaultRowHeight="12"/>
  <cols>
    <col min="1" max="1" width="13" style="3" customWidth="1"/>
    <col min="2" max="5" width="14.625" style="3" customWidth="1"/>
    <col min="6" max="6" width="13.5" style="3" customWidth="1"/>
    <col min="7" max="16384" width="11" style="3"/>
  </cols>
  <sheetData>
    <row r="1" spans="1:12" s="16" customFormat="1" ht="19.5" customHeight="1">
      <c r="A1" s="313" t="s">
        <v>328</v>
      </c>
      <c r="B1" s="313"/>
      <c r="C1" s="313"/>
      <c r="D1" s="313"/>
      <c r="E1" s="313"/>
      <c r="F1" s="313"/>
    </row>
    <row r="2" spans="1:12" s="26" customFormat="1" ht="12" customHeight="1" thickBot="1">
      <c r="A2" s="312" t="s">
        <v>215</v>
      </c>
      <c r="B2" s="312"/>
      <c r="C2" s="112"/>
      <c r="D2" s="112"/>
      <c r="E2" s="310" t="s">
        <v>214</v>
      </c>
      <c r="F2" s="310"/>
    </row>
    <row r="3" spans="1:12" s="6" customFormat="1" ht="35.25" customHeight="1" thickTop="1">
      <c r="A3" s="123" t="s">
        <v>5</v>
      </c>
      <c r="B3" s="124" t="s">
        <v>6</v>
      </c>
      <c r="C3" s="125" t="s">
        <v>7</v>
      </c>
      <c r="D3" s="124" t="s">
        <v>8</v>
      </c>
      <c r="E3" s="126" t="s">
        <v>9</v>
      </c>
      <c r="F3" s="123" t="s">
        <v>254</v>
      </c>
    </row>
    <row r="4" spans="1:12" s="4" customFormat="1" ht="24" customHeight="1">
      <c r="A4" s="117" t="s">
        <v>380</v>
      </c>
      <c r="B4" s="118">
        <v>94366</v>
      </c>
      <c r="C4" s="119">
        <v>1929</v>
      </c>
      <c r="D4" s="119">
        <v>224415</v>
      </c>
      <c r="E4" s="127">
        <v>2835</v>
      </c>
      <c r="F4" s="128">
        <v>12.63</v>
      </c>
    </row>
    <row r="5" spans="1:12" s="4" customFormat="1" ht="24" customHeight="1">
      <c r="A5" s="117" t="s">
        <v>253</v>
      </c>
      <c r="B5" s="119">
        <v>95641</v>
      </c>
      <c r="C5" s="119">
        <v>1999</v>
      </c>
      <c r="D5" s="119">
        <v>224700</v>
      </c>
      <c r="E5" s="127">
        <v>2854</v>
      </c>
      <c r="F5" s="128">
        <v>12.7</v>
      </c>
    </row>
    <row r="6" spans="1:12" s="2" customFormat="1" ht="24" customHeight="1">
      <c r="A6" s="117" t="s">
        <v>298</v>
      </c>
      <c r="B6" s="119">
        <v>96617</v>
      </c>
      <c r="C6" s="119">
        <v>2011</v>
      </c>
      <c r="D6" s="119">
        <v>224749</v>
      </c>
      <c r="E6" s="127">
        <v>2821</v>
      </c>
      <c r="F6" s="128">
        <v>12.55</v>
      </c>
    </row>
    <row r="7" spans="1:12" s="5" customFormat="1" ht="24" customHeight="1">
      <c r="A7" s="117" t="s">
        <v>381</v>
      </c>
      <c r="B7" s="118">
        <v>96137</v>
      </c>
      <c r="C7" s="119">
        <v>2124</v>
      </c>
      <c r="D7" s="119">
        <v>225284</v>
      </c>
      <c r="E7" s="127">
        <v>2932</v>
      </c>
      <c r="F7" s="128">
        <v>13.01</v>
      </c>
    </row>
    <row r="8" spans="1:12" s="2" customFormat="1" ht="24" customHeight="1" thickBot="1">
      <c r="A8" s="120" t="s">
        <v>382</v>
      </c>
      <c r="B8" s="266">
        <v>97132</v>
      </c>
      <c r="C8" s="267">
        <v>2258</v>
      </c>
      <c r="D8" s="267">
        <v>224994</v>
      </c>
      <c r="E8" s="268">
        <v>3098</v>
      </c>
      <c r="F8" s="269">
        <v>13.77</v>
      </c>
      <c r="H8" s="129"/>
    </row>
    <row r="9" spans="1:12" s="26" customFormat="1" ht="13.5" customHeight="1" thickTop="1">
      <c r="A9" s="314"/>
      <c r="B9" s="314"/>
      <c r="C9" s="314"/>
      <c r="D9" s="314"/>
      <c r="E9" s="314"/>
      <c r="F9" s="314"/>
      <c r="G9" s="36"/>
      <c r="H9" s="36"/>
      <c r="I9" s="36"/>
      <c r="J9" s="36"/>
      <c r="K9" s="36"/>
      <c r="L9" s="36"/>
    </row>
    <row r="10" spans="1:12" ht="15" customHeight="1"/>
    <row r="11" spans="1:12" ht="15" customHeight="1">
      <c r="A11" s="3" t="s">
        <v>10</v>
      </c>
    </row>
  </sheetData>
  <customSheetViews>
    <customSheetView guid="{228E9C78-87FA-4404-BA90-3368E90D386B}" showRuler="0">
      <selection activeCell="A9" sqref="A9:IV9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pageMargins left="0.78740157480314965" right="0.78740157480314965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E2:F2"/>
    <mergeCell ref="A2:B2"/>
    <mergeCell ref="A1:F1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2"/>
  <sheetViews>
    <sheetView showGridLines="0" zoomScaleNormal="100" zoomScaleSheetLayoutView="100" workbookViewId="0">
      <selection activeCell="G24" sqref="G24:G25"/>
    </sheetView>
  </sheetViews>
  <sheetFormatPr defaultColWidth="11" defaultRowHeight="12"/>
  <cols>
    <col min="1" max="1" width="11.875" style="3" customWidth="1"/>
    <col min="2" max="2" width="11" style="3" customWidth="1"/>
    <col min="3" max="3" width="16.125" style="3" customWidth="1"/>
    <col min="4" max="4" width="11" style="3" customWidth="1"/>
    <col min="5" max="5" width="16.125" style="3" customWidth="1"/>
    <col min="6" max="6" width="9" style="3" customWidth="1"/>
    <col min="7" max="7" width="13.125" style="3" customWidth="1"/>
    <col min="8" max="8" width="11" style="3" customWidth="1"/>
    <col min="9" max="9" width="9.625" style="3" customWidth="1"/>
    <col min="10" max="16384" width="11" style="3"/>
  </cols>
  <sheetData>
    <row r="1" spans="1:8" s="16" customFormat="1" ht="15" customHeight="1">
      <c r="A1" s="313" t="s">
        <v>121</v>
      </c>
      <c r="B1" s="313"/>
      <c r="C1" s="313"/>
      <c r="D1" s="313"/>
      <c r="E1" s="313"/>
      <c r="F1" s="313"/>
      <c r="G1" s="313"/>
      <c r="H1" s="34"/>
    </row>
    <row r="2" spans="1:8" s="26" customFormat="1" ht="12" customHeight="1" thickBot="1">
      <c r="A2" s="122" t="s">
        <v>277</v>
      </c>
      <c r="B2" s="122"/>
      <c r="C2" s="112"/>
      <c r="D2" s="112"/>
      <c r="E2" s="112"/>
      <c r="F2" s="112"/>
      <c r="G2" s="113" t="s">
        <v>275</v>
      </c>
    </row>
    <row r="3" spans="1:8" ht="17.25" customHeight="1" thickTop="1">
      <c r="A3" s="316" t="s">
        <v>63</v>
      </c>
      <c r="B3" s="196" t="s">
        <v>83</v>
      </c>
      <c r="C3" s="196"/>
      <c r="D3" s="196"/>
      <c r="E3" s="196"/>
      <c r="F3" s="196"/>
      <c r="G3" s="196"/>
    </row>
    <row r="4" spans="1:8" ht="17.25" customHeight="1">
      <c r="A4" s="328"/>
      <c r="B4" s="196" t="s">
        <v>89</v>
      </c>
      <c r="C4" s="196"/>
      <c r="D4" s="196"/>
      <c r="E4" s="195"/>
      <c r="F4" s="352" t="s">
        <v>90</v>
      </c>
      <c r="G4" s="360"/>
    </row>
    <row r="5" spans="1:8" ht="17.25" customHeight="1">
      <c r="A5" s="317"/>
      <c r="B5" s="217" t="s">
        <v>1</v>
      </c>
      <c r="C5" s="218" t="s">
        <v>87</v>
      </c>
      <c r="D5" s="196" t="s">
        <v>1</v>
      </c>
      <c r="E5" s="218" t="s">
        <v>87</v>
      </c>
      <c r="F5" s="124" t="s">
        <v>1</v>
      </c>
      <c r="G5" s="132" t="s">
        <v>87</v>
      </c>
    </row>
    <row r="6" spans="1:8" ht="17.25" customHeight="1">
      <c r="A6" s="117" t="s">
        <v>389</v>
      </c>
      <c r="B6" s="219">
        <v>744</v>
      </c>
      <c r="C6" s="220">
        <v>14031251</v>
      </c>
      <c r="D6" s="220">
        <v>23837</v>
      </c>
      <c r="E6" s="220">
        <v>251320333</v>
      </c>
      <c r="F6" s="220">
        <v>1</v>
      </c>
      <c r="G6" s="220">
        <v>20440</v>
      </c>
    </row>
    <row r="7" spans="1:8" s="4" customFormat="1" ht="20.100000000000001" customHeight="1">
      <c r="A7" s="117" t="s">
        <v>266</v>
      </c>
      <c r="B7" s="127">
        <v>736</v>
      </c>
      <c r="C7" s="127">
        <v>8734160</v>
      </c>
      <c r="D7" s="127">
        <v>24135</v>
      </c>
      <c r="E7" s="127">
        <v>243305110</v>
      </c>
      <c r="F7" s="161">
        <v>0</v>
      </c>
      <c r="G7" s="161">
        <v>0</v>
      </c>
    </row>
    <row r="8" spans="1:8" s="4" customFormat="1" ht="20.100000000000001" customHeight="1">
      <c r="A8" s="117" t="s">
        <v>301</v>
      </c>
      <c r="B8" s="127">
        <v>875</v>
      </c>
      <c r="C8" s="127">
        <v>15020240</v>
      </c>
      <c r="D8" s="127">
        <v>23981</v>
      </c>
      <c r="E8" s="127">
        <v>241499605</v>
      </c>
      <c r="F8" s="161">
        <v>4</v>
      </c>
      <c r="G8" s="161">
        <v>74310</v>
      </c>
    </row>
    <row r="9" spans="1:8" s="4" customFormat="1" ht="20.100000000000001" customHeight="1">
      <c r="A9" s="117" t="s">
        <v>386</v>
      </c>
      <c r="B9" s="127">
        <v>945</v>
      </c>
      <c r="C9" s="127">
        <v>13068104</v>
      </c>
      <c r="D9" s="127">
        <v>23378</v>
      </c>
      <c r="E9" s="127">
        <v>235590901</v>
      </c>
      <c r="F9" s="161">
        <v>0</v>
      </c>
      <c r="G9" s="161">
        <v>0</v>
      </c>
    </row>
    <row r="10" spans="1:8" s="5" customFormat="1" ht="20.100000000000001" customHeight="1" thickBot="1">
      <c r="A10" s="120" t="s">
        <v>387</v>
      </c>
      <c r="B10" s="268">
        <f>784+2</f>
        <v>786</v>
      </c>
      <c r="C10" s="268">
        <f>15163409+59098</f>
        <v>15222507</v>
      </c>
      <c r="D10" s="268">
        <f>20976+754-B10</f>
        <v>20944</v>
      </c>
      <c r="E10" s="268">
        <f>216422538+7738069-C10</f>
        <v>208938100</v>
      </c>
      <c r="F10" s="274">
        <v>0</v>
      </c>
      <c r="G10" s="274">
        <v>0</v>
      </c>
    </row>
    <row r="11" spans="1:8" s="2" customFormat="1" ht="6.75" customHeight="1" thickTop="1">
      <c r="A11" s="356"/>
      <c r="B11" s="356"/>
      <c r="C11" s="356"/>
      <c r="D11" s="356"/>
      <c r="E11" s="356"/>
      <c r="F11" s="356"/>
      <c r="G11" s="356"/>
    </row>
    <row r="12" spans="1:8" s="7" customFormat="1" ht="9.9499999999999993" customHeight="1">
      <c r="A12" s="356"/>
      <c r="B12" s="356"/>
      <c r="C12" s="356"/>
      <c r="D12" s="356"/>
      <c r="E12" s="356"/>
      <c r="F12" s="356"/>
      <c r="G12" s="356"/>
    </row>
  </sheetData>
  <mergeCells count="5">
    <mergeCell ref="A1:G1"/>
    <mergeCell ref="A12:G12"/>
    <mergeCell ref="A3:A5"/>
    <mergeCell ref="F4:G4"/>
    <mergeCell ref="A11:G11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12"/>
  <sheetViews>
    <sheetView showGridLines="0" zoomScaleNormal="100" zoomScaleSheetLayoutView="100" workbookViewId="0">
      <selection activeCell="F11" sqref="F11:F12"/>
    </sheetView>
  </sheetViews>
  <sheetFormatPr defaultColWidth="11" defaultRowHeight="15" customHeight="1"/>
  <cols>
    <col min="1" max="1" width="10.625" style="3" customWidth="1"/>
    <col min="2" max="2" width="15.875" style="3" customWidth="1"/>
    <col min="3" max="3" width="16.125" style="3" customWidth="1"/>
    <col min="4" max="4" width="16.25" style="3" customWidth="1"/>
    <col min="5" max="5" width="16.5" style="3" customWidth="1"/>
    <col min="6" max="6" width="15.625" style="3" customWidth="1"/>
    <col min="7" max="7" width="7.875" style="3" customWidth="1"/>
    <col min="8" max="8" width="10.5" style="3" bestFit="1" customWidth="1"/>
    <col min="9" max="9" width="8" style="3" customWidth="1"/>
    <col min="10" max="16384" width="11" style="3"/>
  </cols>
  <sheetData>
    <row r="1" spans="1:9" s="40" customFormat="1" ht="15" customHeight="1">
      <c r="A1" s="313" t="s">
        <v>342</v>
      </c>
      <c r="B1" s="313"/>
      <c r="C1" s="313"/>
      <c r="D1" s="313"/>
      <c r="E1" s="313"/>
      <c r="F1" s="313"/>
      <c r="G1" s="313"/>
      <c r="H1" s="313"/>
      <c r="I1" s="313"/>
    </row>
    <row r="2" spans="1:9" s="30" customFormat="1" ht="12" customHeight="1" thickBot="1">
      <c r="A2" s="221" t="s">
        <v>278</v>
      </c>
      <c r="B2" s="221"/>
      <c r="C2" s="201"/>
      <c r="D2" s="201"/>
      <c r="E2" s="201"/>
      <c r="F2" s="201"/>
      <c r="G2" s="310" t="s">
        <v>275</v>
      </c>
      <c r="H2" s="310"/>
      <c r="I2" s="310"/>
    </row>
    <row r="3" spans="1:9" s="6" customFormat="1" ht="15.75" customHeight="1" thickTop="1">
      <c r="A3" s="316" t="s">
        <v>63</v>
      </c>
      <c r="B3" s="196" t="s">
        <v>91</v>
      </c>
      <c r="C3" s="196"/>
      <c r="D3" s="195"/>
      <c r="E3" s="325" t="s">
        <v>92</v>
      </c>
      <c r="F3" s="325" t="s">
        <v>93</v>
      </c>
      <c r="G3" s="325" t="s">
        <v>94</v>
      </c>
      <c r="H3" s="196" t="s">
        <v>91</v>
      </c>
      <c r="I3" s="196"/>
    </row>
    <row r="4" spans="1:9" s="6" customFormat="1" ht="24" customHeight="1">
      <c r="A4" s="317"/>
      <c r="B4" s="130" t="s">
        <v>95</v>
      </c>
      <c r="C4" s="130" t="s">
        <v>96</v>
      </c>
      <c r="D4" s="130" t="s">
        <v>97</v>
      </c>
      <c r="E4" s="326"/>
      <c r="F4" s="326"/>
      <c r="G4" s="326"/>
      <c r="H4" s="222" t="s">
        <v>127</v>
      </c>
      <c r="I4" s="223" t="s">
        <v>128</v>
      </c>
    </row>
    <row r="5" spans="1:9" s="4" customFormat="1" ht="21" customHeight="1">
      <c r="A5" s="117" t="s">
        <v>389</v>
      </c>
      <c r="B5" s="210">
        <v>8321264030</v>
      </c>
      <c r="C5" s="147">
        <v>6306249500</v>
      </c>
      <c r="D5" s="147">
        <v>2015014530</v>
      </c>
      <c r="E5" s="147">
        <v>5793183381</v>
      </c>
      <c r="F5" s="147">
        <v>2008369621</v>
      </c>
      <c r="G5" s="224">
        <v>69.62</v>
      </c>
      <c r="H5" s="147">
        <v>165475</v>
      </c>
      <c r="I5" s="147">
        <v>93008</v>
      </c>
    </row>
    <row r="6" spans="1:9" s="4" customFormat="1" ht="21" customHeight="1">
      <c r="A6" s="117" t="s">
        <v>266</v>
      </c>
      <c r="B6" s="134">
        <v>8425876652</v>
      </c>
      <c r="C6" s="147">
        <v>6469270100</v>
      </c>
      <c r="D6" s="147">
        <v>1956606552</v>
      </c>
      <c r="E6" s="147">
        <v>6060714376</v>
      </c>
      <c r="F6" s="147">
        <v>1822552616</v>
      </c>
      <c r="G6" s="224">
        <v>71.930000000000007</v>
      </c>
      <c r="H6" s="147">
        <v>169401</v>
      </c>
      <c r="I6" s="147">
        <v>96460</v>
      </c>
    </row>
    <row r="7" spans="1:9" s="4" customFormat="1" ht="21" customHeight="1">
      <c r="A7" s="117" t="s">
        <v>301</v>
      </c>
      <c r="B7" s="134">
        <v>8215021416</v>
      </c>
      <c r="C7" s="147">
        <v>6429671700</v>
      </c>
      <c r="D7" s="147">
        <v>1785349716</v>
      </c>
      <c r="E7" s="147">
        <v>6086013660</v>
      </c>
      <c r="F7" s="147">
        <v>1582100954</v>
      </c>
      <c r="G7" s="224">
        <v>74.08</v>
      </c>
      <c r="H7" s="147">
        <v>169895</v>
      </c>
      <c r="I7" s="147">
        <v>98185</v>
      </c>
    </row>
    <row r="8" spans="1:9" s="5" customFormat="1" ht="21" customHeight="1">
      <c r="A8" s="117" t="s">
        <v>386</v>
      </c>
      <c r="B8" s="134">
        <v>7923810357</v>
      </c>
      <c r="C8" s="147">
        <v>6406750400</v>
      </c>
      <c r="D8" s="147">
        <v>1517059957</v>
      </c>
      <c r="E8" s="147">
        <v>6088923980</v>
      </c>
      <c r="F8" s="147">
        <v>1381680655</v>
      </c>
      <c r="G8" s="224">
        <v>76.84</v>
      </c>
      <c r="H8" s="147">
        <v>172605</v>
      </c>
      <c r="I8" s="147">
        <v>101649</v>
      </c>
    </row>
    <row r="9" spans="1:9" s="2" customFormat="1" ht="21" customHeight="1" thickBot="1">
      <c r="A9" s="120" t="s">
        <v>387</v>
      </c>
      <c r="B9" s="298">
        <v>7488267255</v>
      </c>
      <c r="C9" s="303">
        <v>6144846500</v>
      </c>
      <c r="D9" s="303">
        <v>1343420755</v>
      </c>
      <c r="E9" s="303">
        <v>5851739169</v>
      </c>
      <c r="F9" s="303">
        <v>1248313523</v>
      </c>
      <c r="G9" s="304">
        <v>78.150000000000006</v>
      </c>
      <c r="H9" s="303">
        <v>171567</v>
      </c>
      <c r="I9" s="303">
        <v>102968</v>
      </c>
    </row>
    <row r="10" spans="1:9" ht="5.25" customHeight="1" thickTop="1">
      <c r="A10" s="356"/>
      <c r="B10" s="356"/>
      <c r="C10" s="356"/>
      <c r="D10" s="356"/>
      <c r="E10" s="356"/>
      <c r="F10" s="356"/>
      <c r="G10" s="356"/>
      <c r="H10" s="356"/>
      <c r="I10" s="356"/>
    </row>
    <row r="11" spans="1:9" s="43" customFormat="1" ht="9.9499999999999993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>
      <c r="E12" s="22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11"/>
  <sheetViews>
    <sheetView showGridLines="0" zoomScaleNormal="100" zoomScaleSheetLayoutView="100" workbookViewId="0">
      <selection activeCell="J22" sqref="J22"/>
    </sheetView>
  </sheetViews>
  <sheetFormatPr defaultColWidth="11" defaultRowHeight="15" customHeight="1"/>
  <cols>
    <col min="1" max="1" width="13" style="51" customWidth="1"/>
    <col min="2" max="2" width="7.625" style="51" customWidth="1"/>
    <col min="3" max="3" width="8.125" style="51" customWidth="1"/>
    <col min="4" max="4" width="7.625" style="51" customWidth="1"/>
    <col min="5" max="5" width="8.125" style="51" customWidth="1"/>
    <col min="6" max="6" width="7.625" style="51" customWidth="1"/>
    <col min="7" max="7" width="8.125" style="51" customWidth="1"/>
    <col min="8" max="8" width="7.625" style="51" customWidth="1"/>
    <col min="9" max="9" width="8.125" style="51" customWidth="1"/>
    <col min="10" max="10" width="7.625" style="51" customWidth="1"/>
    <col min="11" max="11" width="8.125" style="51" customWidth="1"/>
    <col min="12" max="12" width="7.625" style="51" customWidth="1"/>
    <col min="13" max="13" width="8.125" style="51" customWidth="1"/>
    <col min="14" max="14" width="7.625" style="51" customWidth="1"/>
    <col min="15" max="16" width="8.125" style="51" customWidth="1"/>
    <col min="17" max="16384" width="11" style="51"/>
  </cols>
  <sheetData>
    <row r="1" spans="1:17" s="58" customFormat="1" ht="20.100000000000001" customHeight="1">
      <c r="A1" s="364" t="s">
        <v>343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</row>
    <row r="2" spans="1:17" s="59" customFormat="1" ht="15.95" customHeight="1" thickBot="1">
      <c r="A2" s="88" t="s">
        <v>279</v>
      </c>
      <c r="B2" s="88"/>
      <c r="C2" s="89"/>
      <c r="D2" s="90"/>
      <c r="E2" s="90"/>
      <c r="F2" s="90"/>
      <c r="G2" s="90"/>
      <c r="H2" s="90"/>
      <c r="I2" s="91"/>
      <c r="J2" s="91"/>
      <c r="K2" s="91"/>
      <c r="L2" s="91"/>
      <c r="M2" s="363" t="s">
        <v>280</v>
      </c>
      <c r="N2" s="363"/>
      <c r="O2" s="363"/>
    </row>
    <row r="3" spans="1:17" s="47" customFormat="1" ht="23.1" customHeight="1" thickTop="1">
      <c r="A3" s="361" t="s">
        <v>210</v>
      </c>
      <c r="B3" s="92" t="s">
        <v>0</v>
      </c>
      <c r="C3" s="93"/>
      <c r="D3" s="94" t="s">
        <v>98</v>
      </c>
      <c r="E3" s="95"/>
      <c r="F3" s="96" t="s">
        <v>40</v>
      </c>
      <c r="G3" s="95"/>
      <c r="H3" s="96" t="s">
        <v>99</v>
      </c>
      <c r="I3" s="96"/>
      <c r="J3" s="94" t="s">
        <v>211</v>
      </c>
      <c r="K3" s="95"/>
      <c r="L3" s="96" t="s">
        <v>212</v>
      </c>
      <c r="M3" s="95"/>
      <c r="N3" s="96" t="s">
        <v>213</v>
      </c>
      <c r="O3" s="96"/>
      <c r="P3" s="46"/>
      <c r="Q3" s="46"/>
    </row>
    <row r="4" spans="1:17" s="47" customFormat="1" ht="23.1" customHeight="1">
      <c r="A4" s="362"/>
      <c r="B4" s="97" t="s">
        <v>1</v>
      </c>
      <c r="C4" s="97" t="s">
        <v>45</v>
      </c>
      <c r="D4" s="97" t="s">
        <v>1</v>
      </c>
      <c r="E4" s="97" t="s">
        <v>45</v>
      </c>
      <c r="F4" s="97" t="s">
        <v>1</v>
      </c>
      <c r="G4" s="97" t="s">
        <v>45</v>
      </c>
      <c r="H4" s="97" t="s">
        <v>1</v>
      </c>
      <c r="I4" s="98" t="s">
        <v>45</v>
      </c>
      <c r="J4" s="99" t="s">
        <v>1</v>
      </c>
      <c r="K4" s="97" t="s">
        <v>45</v>
      </c>
      <c r="L4" s="97" t="s">
        <v>1</v>
      </c>
      <c r="M4" s="97" t="s">
        <v>45</v>
      </c>
      <c r="N4" s="97" t="s">
        <v>1</v>
      </c>
      <c r="O4" s="98" t="s">
        <v>45</v>
      </c>
      <c r="P4" s="46"/>
      <c r="Q4" s="46"/>
    </row>
    <row r="5" spans="1:17" s="48" customFormat="1" ht="23.1" customHeight="1">
      <c r="A5" s="100" t="s">
        <v>300</v>
      </c>
      <c r="B5" s="101">
        <v>4588</v>
      </c>
      <c r="C5" s="102">
        <v>75132</v>
      </c>
      <c r="D5" s="102">
        <v>912</v>
      </c>
      <c r="E5" s="102">
        <v>22369</v>
      </c>
      <c r="F5" s="102">
        <v>584</v>
      </c>
      <c r="G5" s="102">
        <v>5697</v>
      </c>
      <c r="H5" s="102">
        <v>800</v>
      </c>
      <c r="I5" s="102">
        <v>19909</v>
      </c>
      <c r="J5" s="102">
        <v>748</v>
      </c>
      <c r="K5" s="102">
        <v>8504</v>
      </c>
      <c r="L5" s="102">
        <v>812</v>
      </c>
      <c r="M5" s="102">
        <v>9711</v>
      </c>
      <c r="N5" s="102">
        <v>732</v>
      </c>
      <c r="O5" s="102">
        <v>8942</v>
      </c>
    </row>
    <row r="6" spans="1:17" s="48" customFormat="1" ht="23.1" customHeight="1">
      <c r="A6" s="100" t="s">
        <v>265</v>
      </c>
      <c r="B6" s="101">
        <v>4630</v>
      </c>
      <c r="C6" s="102">
        <v>74163</v>
      </c>
      <c r="D6" s="102">
        <v>961</v>
      </c>
      <c r="E6" s="102">
        <v>24420</v>
      </c>
      <c r="F6" s="102">
        <v>622</v>
      </c>
      <c r="G6" s="102">
        <v>6501</v>
      </c>
      <c r="H6" s="102">
        <v>777</v>
      </c>
      <c r="I6" s="102">
        <v>16208</v>
      </c>
      <c r="J6" s="102">
        <v>770</v>
      </c>
      <c r="K6" s="102">
        <v>8950</v>
      </c>
      <c r="L6" s="102">
        <v>789</v>
      </c>
      <c r="M6" s="102">
        <v>9167</v>
      </c>
      <c r="N6" s="102">
        <v>711</v>
      </c>
      <c r="O6" s="102">
        <v>8917</v>
      </c>
    </row>
    <row r="7" spans="1:17" s="48" customFormat="1" ht="23.1" customHeight="1">
      <c r="A7" s="100" t="s">
        <v>266</v>
      </c>
      <c r="B7" s="101">
        <v>4739</v>
      </c>
      <c r="C7" s="102">
        <v>72925</v>
      </c>
      <c r="D7" s="102">
        <v>901</v>
      </c>
      <c r="E7" s="102">
        <v>22103</v>
      </c>
      <c r="F7" s="102">
        <v>609</v>
      </c>
      <c r="G7" s="102">
        <v>5796</v>
      </c>
      <c r="H7" s="102">
        <v>797</v>
      </c>
      <c r="I7" s="102">
        <v>16539</v>
      </c>
      <c r="J7" s="102">
        <v>844</v>
      </c>
      <c r="K7" s="102">
        <v>9793</v>
      </c>
      <c r="L7" s="102">
        <v>836</v>
      </c>
      <c r="M7" s="102">
        <v>9523</v>
      </c>
      <c r="N7" s="102">
        <v>752</v>
      </c>
      <c r="O7" s="102">
        <v>9171</v>
      </c>
    </row>
    <row r="8" spans="1:17" s="49" customFormat="1" ht="23.1" customHeight="1" thickBot="1">
      <c r="A8" s="104" t="s">
        <v>301</v>
      </c>
      <c r="B8" s="105">
        <v>382</v>
      </c>
      <c r="C8" s="106">
        <v>5525</v>
      </c>
      <c r="D8" s="106">
        <v>65</v>
      </c>
      <c r="E8" s="106">
        <v>1571</v>
      </c>
      <c r="F8" s="106">
        <v>52</v>
      </c>
      <c r="G8" s="106">
        <v>556</v>
      </c>
      <c r="H8" s="106">
        <v>58</v>
      </c>
      <c r="I8" s="106">
        <v>1086</v>
      </c>
      <c r="J8" s="106">
        <v>65</v>
      </c>
      <c r="K8" s="106">
        <v>721</v>
      </c>
      <c r="L8" s="106">
        <v>77</v>
      </c>
      <c r="M8" s="106">
        <v>915</v>
      </c>
      <c r="N8" s="106">
        <v>65</v>
      </c>
      <c r="O8" s="103">
        <v>676</v>
      </c>
      <c r="P8" s="48"/>
      <c r="Q8" s="48"/>
    </row>
    <row r="9" spans="1:17" ht="13.5" customHeight="1" thickTop="1">
      <c r="A9" s="365" t="s">
        <v>371</v>
      </c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</row>
    <row r="10" spans="1:17" ht="12">
      <c r="B10" s="111"/>
      <c r="C10" s="111"/>
      <c r="D10" s="111"/>
      <c r="E10" s="111"/>
      <c r="F10" s="111"/>
      <c r="G10" s="111"/>
      <c r="H10" s="111"/>
      <c r="I10" s="111"/>
      <c r="J10" s="52"/>
      <c r="K10" s="52"/>
      <c r="L10" s="52"/>
      <c r="M10" s="52"/>
      <c r="N10" s="52"/>
      <c r="O10" s="52"/>
    </row>
    <row r="11" spans="1:17" ht="15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</sheetData>
  <mergeCells count="4">
    <mergeCell ref="A3:A4"/>
    <mergeCell ref="M2:O2"/>
    <mergeCell ref="A1:O1"/>
    <mergeCell ref="A9:O9"/>
  </mergeCells>
  <phoneticPr fontId="3"/>
  <pageMargins left="0.78740157480314965" right="0.59055118110236227" top="0.78740157480314965" bottom="0.98425196850393704" header="0.51181102362204722" footer="0.51181102362204722"/>
  <pageSetup paperSize="9" scale="67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12"/>
  <sheetViews>
    <sheetView showGridLines="0" zoomScaleNormal="100" zoomScaleSheetLayoutView="100" workbookViewId="0">
      <selection activeCell="F9" sqref="F9"/>
    </sheetView>
  </sheetViews>
  <sheetFormatPr defaultRowHeight="13.5"/>
  <cols>
    <col min="1" max="1" width="16.375" style="69" customWidth="1"/>
    <col min="2" max="5" width="16" style="69" customWidth="1"/>
    <col min="6" max="16384" width="9" style="69"/>
  </cols>
  <sheetData>
    <row r="1" spans="1:6" ht="15.95" customHeight="1">
      <c r="A1" s="309" t="s">
        <v>344</v>
      </c>
      <c r="B1" s="309"/>
      <c r="C1" s="309"/>
      <c r="D1" s="309"/>
      <c r="E1" s="309"/>
    </row>
    <row r="2" spans="1:6" ht="15" customHeight="1" thickBot="1">
      <c r="A2" s="112" t="s">
        <v>36</v>
      </c>
      <c r="B2" s="112"/>
      <c r="C2" s="310" t="s">
        <v>219</v>
      </c>
      <c r="D2" s="310"/>
      <c r="E2" s="310"/>
    </row>
    <row r="3" spans="1:6" ht="12" customHeight="1" thickTop="1">
      <c r="A3" s="316" t="s">
        <v>63</v>
      </c>
      <c r="B3" s="325" t="s">
        <v>220</v>
      </c>
      <c r="C3" s="325" t="s">
        <v>73</v>
      </c>
      <c r="D3" s="196" t="s">
        <v>221</v>
      </c>
      <c r="E3" s="196"/>
    </row>
    <row r="4" spans="1:6" ht="15" customHeight="1">
      <c r="A4" s="317"/>
      <c r="B4" s="326"/>
      <c r="C4" s="326"/>
      <c r="D4" s="130" t="s">
        <v>222</v>
      </c>
      <c r="E4" s="123" t="s">
        <v>223</v>
      </c>
    </row>
    <row r="5" spans="1:6" ht="15" customHeight="1">
      <c r="A5" s="117" t="s">
        <v>389</v>
      </c>
      <c r="B5" s="164">
        <v>695</v>
      </c>
      <c r="C5" s="164">
        <v>4868</v>
      </c>
      <c r="D5" s="164">
        <v>466</v>
      </c>
      <c r="E5" s="164">
        <v>575</v>
      </c>
    </row>
    <row r="6" spans="1:6" ht="18.95" customHeight="1">
      <c r="A6" s="117" t="s">
        <v>266</v>
      </c>
      <c r="B6" s="164">
        <v>696</v>
      </c>
      <c r="C6" s="164">
        <v>4952</v>
      </c>
      <c r="D6" s="164">
        <v>589</v>
      </c>
      <c r="E6" s="164">
        <v>505</v>
      </c>
      <c r="F6" s="70"/>
    </row>
    <row r="7" spans="1:6" ht="18.95" customHeight="1">
      <c r="A7" s="117" t="s">
        <v>301</v>
      </c>
      <c r="B7" s="164">
        <v>710</v>
      </c>
      <c r="C7" s="164">
        <v>5088</v>
      </c>
      <c r="D7" s="164">
        <v>698</v>
      </c>
      <c r="E7" s="164">
        <v>562</v>
      </c>
    </row>
    <row r="8" spans="1:6" ht="18.95" customHeight="1">
      <c r="A8" s="117" t="s">
        <v>386</v>
      </c>
      <c r="B8" s="164">
        <v>697</v>
      </c>
      <c r="C8" s="164">
        <v>5058</v>
      </c>
      <c r="D8" s="164">
        <v>474</v>
      </c>
      <c r="E8" s="164">
        <v>504</v>
      </c>
    </row>
    <row r="9" spans="1:6" s="71" customFormat="1" ht="18.95" customHeight="1" thickBot="1">
      <c r="A9" s="120" t="s">
        <v>387</v>
      </c>
      <c r="B9" s="165">
        <v>694</v>
      </c>
      <c r="C9" s="165">
        <v>5101</v>
      </c>
      <c r="D9" s="165">
        <v>572</v>
      </c>
      <c r="E9" s="165">
        <v>529</v>
      </c>
    </row>
    <row r="10" spans="1:6" ht="6.75" customHeight="1" thickTop="1">
      <c r="A10" s="3"/>
      <c r="B10" s="3"/>
      <c r="C10" s="3"/>
      <c r="D10" s="3"/>
      <c r="E10" s="3"/>
    </row>
    <row r="11" spans="1:6" ht="12.6" customHeight="1">
      <c r="A11" s="3"/>
      <c r="B11" s="3"/>
      <c r="C11" s="3"/>
      <c r="D11" s="3"/>
      <c r="E11" s="3"/>
    </row>
    <row r="12" spans="1:6" ht="20.25" customHeight="1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10"/>
  <sheetViews>
    <sheetView showGridLines="0" zoomScaleNormal="100" zoomScaleSheetLayoutView="100" workbookViewId="0">
      <selection activeCell="D22" sqref="D22"/>
    </sheetView>
  </sheetViews>
  <sheetFormatPr defaultRowHeight="13.5"/>
  <cols>
    <col min="1" max="1" width="11" style="69" customWidth="1"/>
    <col min="2" max="4" width="25.75" style="69" customWidth="1"/>
    <col min="5" max="16384" width="9" style="69"/>
  </cols>
  <sheetData>
    <row r="1" spans="1:4" ht="18" customHeight="1">
      <c r="A1" s="320" t="s">
        <v>345</v>
      </c>
      <c r="B1" s="320"/>
      <c r="C1" s="320"/>
      <c r="D1" s="320"/>
    </row>
    <row r="2" spans="1:4" ht="14.25" customHeight="1" thickBot="1">
      <c r="A2" s="366" t="s">
        <v>100</v>
      </c>
      <c r="B2" s="366"/>
      <c r="C2" s="366"/>
      <c r="D2" s="225" t="s">
        <v>216</v>
      </c>
    </row>
    <row r="3" spans="1:4" ht="24.75" thickTop="1">
      <c r="A3" s="130" t="s">
        <v>63</v>
      </c>
      <c r="B3" s="115" t="s">
        <v>356</v>
      </c>
      <c r="C3" s="115" t="s">
        <v>357</v>
      </c>
      <c r="D3" s="182" t="s">
        <v>358</v>
      </c>
    </row>
    <row r="4" spans="1:4" ht="14.25" customHeight="1">
      <c r="A4" s="141" t="s">
        <v>389</v>
      </c>
      <c r="B4" s="226">
        <v>42052</v>
      </c>
      <c r="C4" s="226">
        <v>3159</v>
      </c>
      <c r="D4" s="226">
        <v>406</v>
      </c>
    </row>
    <row r="5" spans="1:4" ht="14.25" customHeight="1">
      <c r="A5" s="117" t="s">
        <v>266</v>
      </c>
      <c r="B5" s="119">
        <v>44407</v>
      </c>
      <c r="C5" s="119">
        <v>3243</v>
      </c>
      <c r="D5" s="119">
        <v>406</v>
      </c>
    </row>
    <row r="6" spans="1:4" ht="14.25" customHeight="1">
      <c r="A6" s="117" t="s">
        <v>301</v>
      </c>
      <c r="B6" s="119">
        <v>46591</v>
      </c>
      <c r="C6" s="119">
        <v>3323</v>
      </c>
      <c r="D6" s="119">
        <v>406</v>
      </c>
    </row>
    <row r="7" spans="1:4" ht="14.25" customHeight="1">
      <c r="A7" s="117" t="s">
        <v>386</v>
      </c>
      <c r="B7" s="119">
        <v>48593</v>
      </c>
      <c r="C7" s="119">
        <v>3375</v>
      </c>
      <c r="D7" s="119">
        <v>385</v>
      </c>
    </row>
    <row r="8" spans="1:4" ht="14.25" customHeight="1" thickBot="1">
      <c r="A8" s="120" t="s">
        <v>387</v>
      </c>
      <c r="B8" s="267">
        <v>50156</v>
      </c>
      <c r="C8" s="267">
        <v>3454</v>
      </c>
      <c r="D8" s="267">
        <v>425</v>
      </c>
    </row>
    <row r="9" spans="1:4" ht="6" customHeight="1" thickTop="1">
      <c r="A9" s="315"/>
      <c r="B9" s="315"/>
      <c r="C9" s="315"/>
      <c r="D9" s="315"/>
    </row>
    <row r="10" spans="1:4">
      <c r="A10" s="37"/>
      <c r="B10" s="37"/>
      <c r="C10" s="37"/>
      <c r="D10" s="37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11"/>
  <sheetViews>
    <sheetView showGridLines="0" zoomScaleNormal="100" zoomScaleSheetLayoutView="100" workbookViewId="0">
      <selection activeCell="E9" sqref="E9"/>
    </sheetView>
  </sheetViews>
  <sheetFormatPr defaultColWidth="11" defaultRowHeight="15" customHeight="1"/>
  <cols>
    <col min="1" max="1" width="16.125" style="3" customWidth="1"/>
    <col min="2" max="4" width="17.625" style="3" customWidth="1"/>
    <col min="5" max="5" width="18.75" style="3" customWidth="1"/>
    <col min="6" max="6" width="14" style="3" customWidth="1"/>
    <col min="7" max="7" width="12.5" style="3" customWidth="1"/>
    <col min="8" max="8" width="10.625" style="3" customWidth="1"/>
    <col min="9" max="16384" width="11" style="3"/>
  </cols>
  <sheetData>
    <row r="1" spans="1:8" s="16" customFormat="1" ht="15" customHeight="1">
      <c r="A1" s="313" t="s">
        <v>346</v>
      </c>
      <c r="B1" s="313"/>
      <c r="C1" s="313"/>
      <c r="D1" s="313"/>
      <c r="E1" s="313"/>
      <c r="F1" s="34"/>
      <c r="G1" s="34"/>
      <c r="H1" s="34"/>
    </row>
    <row r="2" spans="1:8" s="26" customFormat="1" ht="12" customHeight="1" thickBot="1">
      <c r="A2" s="112" t="s">
        <v>100</v>
      </c>
      <c r="B2" s="112"/>
      <c r="C2" s="112"/>
      <c r="D2" s="112"/>
      <c r="E2" s="113" t="s">
        <v>101</v>
      </c>
      <c r="F2" s="27"/>
      <c r="G2" s="27"/>
    </row>
    <row r="3" spans="1:8" s="6" customFormat="1" ht="15.95" customHeight="1" thickTop="1">
      <c r="A3" s="316" t="s">
        <v>63</v>
      </c>
      <c r="B3" s="196" t="s">
        <v>122</v>
      </c>
      <c r="C3" s="196"/>
      <c r="D3" s="325" t="s">
        <v>123</v>
      </c>
      <c r="E3" s="333" t="s">
        <v>124</v>
      </c>
      <c r="F3" s="10"/>
      <c r="G3" s="10"/>
      <c r="H3" s="10"/>
    </row>
    <row r="4" spans="1:8" s="15" customFormat="1" ht="15.95" customHeight="1">
      <c r="A4" s="317"/>
      <c r="B4" s="124" t="s">
        <v>125</v>
      </c>
      <c r="C4" s="124" t="s">
        <v>126</v>
      </c>
      <c r="D4" s="326"/>
      <c r="E4" s="334"/>
      <c r="F4" s="23"/>
      <c r="G4" s="23"/>
      <c r="H4" s="23"/>
    </row>
    <row r="5" spans="1:8" s="4" customFormat="1" ht="15.95" customHeight="1">
      <c r="A5" s="117" t="s">
        <v>389</v>
      </c>
      <c r="B5" s="164">
        <v>35014</v>
      </c>
      <c r="C5" s="164">
        <v>555</v>
      </c>
      <c r="D5" s="164">
        <v>18801</v>
      </c>
      <c r="E5" s="164">
        <v>54370</v>
      </c>
    </row>
    <row r="6" spans="1:8" s="4" customFormat="1" ht="15.95" customHeight="1">
      <c r="A6" s="117" t="s">
        <v>266</v>
      </c>
      <c r="B6" s="164">
        <v>34275</v>
      </c>
      <c r="C6" s="164">
        <v>550</v>
      </c>
      <c r="D6" s="164">
        <v>18578</v>
      </c>
      <c r="E6" s="164">
        <v>53403</v>
      </c>
    </row>
    <row r="7" spans="1:8" s="2" customFormat="1" ht="15.95" customHeight="1">
      <c r="A7" s="117" t="s">
        <v>301</v>
      </c>
      <c r="B7" s="164">
        <v>32790</v>
      </c>
      <c r="C7" s="164">
        <v>508</v>
      </c>
      <c r="D7" s="164">
        <v>18360</v>
      </c>
      <c r="E7" s="164">
        <v>51658</v>
      </c>
    </row>
    <row r="8" spans="1:8" s="5" customFormat="1" ht="15.95" customHeight="1">
      <c r="A8" s="117" t="s">
        <v>386</v>
      </c>
      <c r="B8" s="164">
        <v>30846</v>
      </c>
      <c r="C8" s="164">
        <v>476</v>
      </c>
      <c r="D8" s="164">
        <v>18082</v>
      </c>
      <c r="E8" s="164">
        <v>49404</v>
      </c>
    </row>
    <row r="9" spans="1:8" s="2" customFormat="1" ht="15.95" customHeight="1" thickBot="1">
      <c r="A9" s="120" t="s">
        <v>387</v>
      </c>
      <c r="B9" s="165">
        <v>29131</v>
      </c>
      <c r="C9" s="165">
        <v>438</v>
      </c>
      <c r="D9" s="165">
        <v>17625</v>
      </c>
      <c r="E9" s="165">
        <v>47194</v>
      </c>
    </row>
    <row r="10" spans="1:8" s="7" customFormat="1" ht="8.25" customHeight="1" thickTop="1">
      <c r="A10" s="356"/>
      <c r="B10" s="356"/>
      <c r="C10" s="356"/>
      <c r="D10" s="356"/>
      <c r="E10" s="356"/>
      <c r="F10" s="3"/>
      <c r="G10" s="3"/>
      <c r="H10" s="3"/>
    </row>
    <row r="11" spans="1:8" ht="15" customHeight="1">
      <c r="E11" s="22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showGridLines="0" zoomScaleNormal="100" zoomScaleSheetLayoutView="100" workbookViewId="0">
      <selection activeCell="C9" sqref="C9"/>
    </sheetView>
  </sheetViews>
  <sheetFormatPr defaultRowHeight="12"/>
  <cols>
    <col min="1" max="1" width="10" style="3" customWidth="1"/>
    <col min="2" max="3" width="11.125" style="3" customWidth="1"/>
    <col min="4" max="4" width="16.375" style="3" customWidth="1"/>
    <col min="5" max="6" width="11.125" style="3" customWidth="1"/>
    <col min="7" max="7" width="16.375" style="3" customWidth="1"/>
    <col min="8" max="16384" width="9" style="3"/>
  </cols>
  <sheetData>
    <row r="1" spans="1:7" s="16" customFormat="1" ht="15.75" customHeight="1">
      <c r="A1" s="313" t="s">
        <v>347</v>
      </c>
      <c r="B1" s="313"/>
      <c r="C1" s="313"/>
      <c r="D1" s="313"/>
      <c r="E1" s="313"/>
      <c r="F1" s="313"/>
      <c r="G1" s="313"/>
    </row>
    <row r="2" spans="1:7" s="26" customFormat="1" ht="15.75" customHeight="1" thickBot="1">
      <c r="A2" s="122" t="s">
        <v>129</v>
      </c>
      <c r="B2" s="122"/>
      <c r="C2" s="112"/>
      <c r="D2" s="112"/>
      <c r="F2" s="310" t="s">
        <v>400</v>
      </c>
      <c r="G2" s="310"/>
    </row>
    <row r="3" spans="1:7" ht="19.5" customHeight="1" thickTop="1">
      <c r="A3" s="316" t="s">
        <v>63</v>
      </c>
      <c r="B3" s="321" t="s">
        <v>204</v>
      </c>
      <c r="C3" s="322"/>
      <c r="D3" s="335"/>
      <c r="E3" s="321" t="s">
        <v>205</v>
      </c>
      <c r="F3" s="322"/>
      <c r="G3" s="322"/>
    </row>
    <row r="4" spans="1:7" ht="19.5" customHeight="1">
      <c r="A4" s="317"/>
      <c r="B4" s="179" t="s">
        <v>102</v>
      </c>
      <c r="C4" s="124" t="s">
        <v>1</v>
      </c>
      <c r="D4" s="168" t="s">
        <v>104</v>
      </c>
      <c r="E4" s="179" t="s">
        <v>102</v>
      </c>
      <c r="F4" s="124" t="s">
        <v>1</v>
      </c>
      <c r="G4" s="179" t="s">
        <v>104</v>
      </c>
    </row>
    <row r="5" spans="1:7" ht="19.5" customHeight="1">
      <c r="A5" s="117" t="s">
        <v>389</v>
      </c>
      <c r="B5" s="164">
        <v>4031</v>
      </c>
      <c r="C5" s="164">
        <v>112885</v>
      </c>
      <c r="D5" s="164">
        <v>544920404</v>
      </c>
      <c r="E5" s="164">
        <v>4506</v>
      </c>
      <c r="F5" s="164">
        <v>56238</v>
      </c>
      <c r="G5" s="164">
        <v>143212170</v>
      </c>
    </row>
    <row r="6" spans="1:7" s="4" customFormat="1" ht="19.5" customHeight="1">
      <c r="A6" s="117" t="s">
        <v>266</v>
      </c>
      <c r="B6" s="164">
        <v>3961</v>
      </c>
      <c r="C6" s="164">
        <v>111893</v>
      </c>
      <c r="D6" s="164">
        <v>531192494</v>
      </c>
      <c r="E6" s="164">
        <v>4477</v>
      </c>
      <c r="F6" s="164">
        <v>58021</v>
      </c>
      <c r="G6" s="164">
        <v>147037218</v>
      </c>
    </row>
    <row r="7" spans="1:7" s="4" customFormat="1" ht="19.5" customHeight="1">
      <c r="A7" s="117" t="s">
        <v>301</v>
      </c>
      <c r="B7" s="164">
        <v>3884</v>
      </c>
      <c r="C7" s="164">
        <v>109138</v>
      </c>
      <c r="D7" s="164">
        <v>529468145</v>
      </c>
      <c r="E7" s="164">
        <v>4578</v>
      </c>
      <c r="F7" s="164">
        <v>58714</v>
      </c>
      <c r="G7" s="164">
        <v>153856758</v>
      </c>
    </row>
    <row r="8" spans="1:7" s="4" customFormat="1" ht="19.5" customHeight="1">
      <c r="A8" s="117" t="s">
        <v>386</v>
      </c>
      <c r="B8" s="164">
        <v>3820</v>
      </c>
      <c r="C8" s="164">
        <v>108384</v>
      </c>
      <c r="D8" s="164">
        <v>500182724</v>
      </c>
      <c r="E8" s="164">
        <v>4456</v>
      </c>
      <c r="F8" s="164">
        <v>58996</v>
      </c>
      <c r="G8" s="164">
        <v>156032079</v>
      </c>
    </row>
    <row r="9" spans="1:7" ht="19.5" customHeight="1" thickBot="1">
      <c r="A9" s="120" t="s">
        <v>390</v>
      </c>
      <c r="B9" s="305">
        <v>3681</v>
      </c>
      <c r="C9" s="165">
        <v>107694</v>
      </c>
      <c r="D9" s="165">
        <v>491311196</v>
      </c>
      <c r="E9" s="165">
        <v>4558</v>
      </c>
      <c r="F9" s="165">
        <v>62361</v>
      </c>
      <c r="G9" s="165">
        <v>163785916</v>
      </c>
    </row>
    <row r="10" spans="1:7" ht="6" customHeight="1" thickTop="1">
      <c r="A10" s="367"/>
      <c r="B10" s="367"/>
      <c r="C10" s="367"/>
      <c r="D10" s="367"/>
      <c r="E10" s="367"/>
      <c r="F10" s="367"/>
      <c r="G10" s="367"/>
    </row>
    <row r="11" spans="1:7" ht="14.25" customHeight="1"/>
    <row r="12" spans="1:7" ht="15" customHeight="1"/>
  </sheetData>
  <customSheetViews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1"/>
      <headerFooter alignWithMargins="0"/>
    </customSheetView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1"/>
  <sheetViews>
    <sheetView showGridLines="0" zoomScaleNormal="100" zoomScaleSheetLayoutView="100" workbookViewId="0">
      <selection activeCell="C21" sqref="C21:C22"/>
    </sheetView>
  </sheetViews>
  <sheetFormatPr defaultRowHeight="13.5"/>
  <cols>
    <col min="1" max="1" width="12.25" style="69" customWidth="1"/>
    <col min="2" max="4" width="24.125" style="69" customWidth="1"/>
    <col min="5" max="6" width="11.125" style="69" customWidth="1"/>
    <col min="7" max="7" width="14.875" style="69" customWidth="1"/>
    <col min="8" max="16384" width="9" style="69"/>
  </cols>
  <sheetData>
    <row r="1" spans="1:7" s="33" customFormat="1" ht="15.75" customHeight="1">
      <c r="A1" s="313" t="s">
        <v>206</v>
      </c>
      <c r="B1" s="313"/>
      <c r="C1" s="313"/>
      <c r="D1" s="313"/>
      <c r="E1" s="53"/>
      <c r="F1" s="53"/>
      <c r="G1" s="53"/>
    </row>
    <row r="2" spans="1:7" s="37" customFormat="1" ht="14.25" customHeight="1" thickBot="1">
      <c r="A2" s="221" t="s">
        <v>129</v>
      </c>
      <c r="B2" s="221"/>
      <c r="C2" s="30"/>
      <c r="D2" s="113" t="s">
        <v>401</v>
      </c>
      <c r="E2" s="27"/>
      <c r="F2" s="54"/>
      <c r="G2" s="54"/>
    </row>
    <row r="3" spans="1:7" ht="18" customHeight="1" thickTop="1">
      <c r="A3" s="316" t="s">
        <v>63</v>
      </c>
      <c r="B3" s="321" t="s">
        <v>207</v>
      </c>
      <c r="C3" s="322"/>
      <c r="D3" s="322"/>
      <c r="E3" s="227"/>
      <c r="F3" s="227"/>
      <c r="G3" s="227"/>
    </row>
    <row r="4" spans="1:7" ht="18" customHeight="1">
      <c r="A4" s="317"/>
      <c r="B4" s="155" t="s">
        <v>208</v>
      </c>
      <c r="C4" s="124" t="s">
        <v>209</v>
      </c>
      <c r="D4" s="123" t="s">
        <v>104</v>
      </c>
      <c r="E4" s="107"/>
      <c r="F4" s="107"/>
      <c r="G4" s="107"/>
    </row>
    <row r="5" spans="1:7" ht="20.100000000000001" customHeight="1">
      <c r="A5" s="117" t="s">
        <v>389</v>
      </c>
      <c r="B5" s="164">
        <v>29710</v>
      </c>
      <c r="C5" s="164">
        <v>456933</v>
      </c>
      <c r="D5" s="164">
        <v>864329551</v>
      </c>
      <c r="E5" s="136"/>
      <c r="F5" s="136"/>
      <c r="G5" s="136"/>
    </row>
    <row r="6" spans="1:7" s="24" customFormat="1" ht="20.100000000000001" customHeight="1">
      <c r="A6" s="117" t="s">
        <v>266</v>
      </c>
      <c r="B6" s="164">
        <v>29626</v>
      </c>
      <c r="C6" s="164">
        <v>442448</v>
      </c>
      <c r="D6" s="164">
        <v>843549293</v>
      </c>
      <c r="E6" s="136"/>
      <c r="F6" s="136"/>
      <c r="G6" s="136"/>
    </row>
    <row r="7" spans="1:7" s="24" customFormat="1" ht="20.100000000000001" customHeight="1">
      <c r="A7" s="117" t="s">
        <v>301</v>
      </c>
      <c r="B7" s="164">
        <v>29324</v>
      </c>
      <c r="C7" s="164">
        <v>440707</v>
      </c>
      <c r="D7" s="164">
        <v>839810335</v>
      </c>
      <c r="E7" s="136"/>
      <c r="F7" s="136"/>
      <c r="G7" s="136"/>
    </row>
    <row r="8" spans="1:7" s="24" customFormat="1" ht="20.100000000000001" customHeight="1">
      <c r="A8" s="117" t="s">
        <v>386</v>
      </c>
      <c r="B8" s="164">
        <v>28902</v>
      </c>
      <c r="C8" s="164">
        <v>436983</v>
      </c>
      <c r="D8" s="164">
        <v>851218422</v>
      </c>
      <c r="E8" s="136"/>
      <c r="F8" s="136"/>
      <c r="G8" s="136"/>
    </row>
    <row r="9" spans="1:7" s="1" customFormat="1" ht="20.100000000000001" customHeight="1" thickBot="1">
      <c r="A9" s="120" t="s">
        <v>387</v>
      </c>
      <c r="B9" s="165">
        <v>28410</v>
      </c>
      <c r="C9" s="165">
        <v>445463</v>
      </c>
      <c r="D9" s="165">
        <v>843796083</v>
      </c>
      <c r="E9" s="136"/>
      <c r="F9" s="136"/>
      <c r="G9" s="136"/>
    </row>
    <row r="10" spans="1:7" ht="7.5" customHeight="1" thickTop="1">
      <c r="A10" s="368"/>
      <c r="B10" s="368"/>
      <c r="C10" s="368"/>
      <c r="D10" s="368"/>
    </row>
    <row r="11" spans="1:7">
      <c r="A11" s="71"/>
      <c r="B11" s="71"/>
      <c r="C11" s="71"/>
      <c r="D11" s="71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14"/>
  <sheetViews>
    <sheetView showGridLines="0" zoomScaleNormal="100" zoomScaleSheetLayoutView="100" workbookViewId="0">
      <selection activeCell="C16" sqref="C16:C17"/>
    </sheetView>
  </sheetViews>
  <sheetFormatPr defaultRowHeight="13.5"/>
  <cols>
    <col min="1" max="1" width="19.375" style="41" customWidth="1"/>
    <col min="2" max="4" width="22.625" style="41" customWidth="1"/>
    <col min="5" max="16384" width="9" style="41"/>
  </cols>
  <sheetData>
    <row r="1" spans="1:4" s="1" customFormat="1" ht="16.5" customHeight="1">
      <c r="A1" s="313" t="s">
        <v>348</v>
      </c>
      <c r="B1" s="313"/>
      <c r="C1" s="313"/>
      <c r="D1" s="313"/>
    </row>
    <row r="2" spans="1:4" s="26" customFormat="1" ht="15" customHeight="1" thickBot="1">
      <c r="A2" s="26" t="s">
        <v>129</v>
      </c>
      <c r="B2" s="112"/>
      <c r="C2" s="112"/>
      <c r="D2" s="113" t="s">
        <v>101</v>
      </c>
    </row>
    <row r="3" spans="1:4" s="3" customFormat="1" ht="17.25" customHeight="1" thickTop="1">
      <c r="A3" s="316" t="s">
        <v>63</v>
      </c>
      <c r="B3" s="369" t="s">
        <v>130</v>
      </c>
      <c r="C3" s="370"/>
      <c r="D3" s="370"/>
    </row>
    <row r="4" spans="1:4" s="3" customFormat="1" ht="17.25" customHeight="1">
      <c r="A4" s="317"/>
      <c r="B4" s="179" t="s">
        <v>102</v>
      </c>
      <c r="C4" s="124" t="s">
        <v>103</v>
      </c>
      <c r="D4" s="179" t="s">
        <v>105</v>
      </c>
    </row>
    <row r="5" spans="1:4" s="3" customFormat="1" ht="17.100000000000001" customHeight="1">
      <c r="A5" s="117" t="s">
        <v>389</v>
      </c>
      <c r="B5" s="164">
        <v>16648</v>
      </c>
      <c r="C5" s="164">
        <v>492522</v>
      </c>
      <c r="D5" s="164">
        <v>11886046684</v>
      </c>
    </row>
    <row r="6" spans="1:4" s="3" customFormat="1" ht="17.100000000000001" customHeight="1">
      <c r="A6" s="117" t="s">
        <v>266</v>
      </c>
      <c r="B6" s="164">
        <v>17634</v>
      </c>
      <c r="C6" s="164">
        <v>518755</v>
      </c>
      <c r="D6" s="164">
        <v>12472945573</v>
      </c>
    </row>
    <row r="7" spans="1:4" s="3" customFormat="1" ht="17.100000000000001" customHeight="1">
      <c r="A7" s="117" t="s">
        <v>301</v>
      </c>
      <c r="B7" s="164">
        <v>18547</v>
      </c>
      <c r="C7" s="164">
        <v>545349</v>
      </c>
      <c r="D7" s="164">
        <v>13216293567</v>
      </c>
    </row>
    <row r="8" spans="1:4" s="3" customFormat="1" ht="17.100000000000001" customHeight="1">
      <c r="A8" s="117" t="s">
        <v>386</v>
      </c>
      <c r="B8" s="164">
        <v>19867</v>
      </c>
      <c r="C8" s="164">
        <v>582518</v>
      </c>
      <c r="D8" s="164">
        <v>14199143908</v>
      </c>
    </row>
    <row r="9" spans="1:4" s="3" customFormat="1" ht="17.100000000000001" customHeight="1" thickBot="1">
      <c r="A9" s="120" t="s">
        <v>387</v>
      </c>
      <c r="B9" s="165">
        <v>21337</v>
      </c>
      <c r="C9" s="165">
        <v>624542</v>
      </c>
      <c r="D9" s="165">
        <v>14846187923</v>
      </c>
    </row>
    <row r="10" spans="1:4" s="30" customFormat="1" ht="6.75" customHeight="1" thickTop="1">
      <c r="A10" s="368"/>
      <c r="B10" s="368"/>
      <c r="C10" s="368"/>
      <c r="D10" s="368"/>
    </row>
    <row r="11" spans="1:4" s="30" customFormat="1" ht="15" customHeight="1">
      <c r="A11" s="228"/>
      <c r="B11" s="228"/>
      <c r="C11" s="228"/>
    </row>
    <row r="12" spans="1:4" s="30" customFormat="1" ht="15" customHeight="1">
      <c r="A12" s="228" t="s">
        <v>217</v>
      </c>
      <c r="B12" s="228"/>
      <c r="C12" s="228"/>
      <c r="D12" s="228"/>
    </row>
    <row r="13" spans="1:4" s="30" customFormat="1" ht="16.5" customHeight="1">
      <c r="A13" s="228"/>
    </row>
    <row r="14" spans="1:4" s="43" customFormat="1" ht="19.5" customHeight="1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N16"/>
  <sheetViews>
    <sheetView showGridLines="0" zoomScaleNormal="100" zoomScaleSheetLayoutView="100" workbookViewId="0">
      <selection activeCell="A11" sqref="A11:I11"/>
    </sheetView>
  </sheetViews>
  <sheetFormatPr defaultColWidth="11" defaultRowHeight="14.25"/>
  <cols>
    <col min="1" max="1" width="10" style="1" customWidth="1"/>
    <col min="2" max="2" width="6.875" style="1" customWidth="1"/>
    <col min="3" max="3" width="8.625" style="1" customWidth="1"/>
    <col min="4" max="4" width="6.875" style="1" customWidth="1"/>
    <col min="5" max="5" width="8.625" style="1" customWidth="1"/>
    <col min="6" max="6" width="6.875" style="1" customWidth="1"/>
    <col min="7" max="7" width="8.625" style="1" customWidth="1"/>
    <col min="8" max="8" width="6.875" style="1" customWidth="1"/>
    <col min="9" max="9" width="8.625" style="1" customWidth="1"/>
    <col min="10" max="16384" width="11" style="1"/>
  </cols>
  <sheetData>
    <row r="1" spans="1:14" s="72" customFormat="1" ht="20.100000000000001" customHeight="1">
      <c r="A1" s="313" t="s">
        <v>349</v>
      </c>
      <c r="B1" s="313"/>
      <c r="C1" s="313"/>
      <c r="D1" s="313"/>
      <c r="E1" s="313"/>
      <c r="F1" s="313"/>
      <c r="G1" s="313"/>
      <c r="H1" s="313"/>
      <c r="I1" s="313"/>
      <c r="J1" s="41"/>
    </row>
    <row r="2" spans="1:14" s="73" customFormat="1" ht="15" customHeight="1" thickBot="1">
      <c r="A2" s="312" t="s">
        <v>224</v>
      </c>
      <c r="B2" s="312"/>
      <c r="C2" s="312"/>
      <c r="D2" s="112"/>
      <c r="E2" s="112"/>
      <c r="F2" s="112"/>
      <c r="G2" s="112"/>
      <c r="H2" s="112"/>
      <c r="I2" s="229" t="s">
        <v>281</v>
      </c>
      <c r="J2" s="43"/>
    </row>
    <row r="3" spans="1:14" ht="16.5" customHeight="1" thickTop="1">
      <c r="A3" s="316" t="s">
        <v>5</v>
      </c>
      <c r="B3" s="333" t="s">
        <v>252</v>
      </c>
      <c r="C3" s="316"/>
      <c r="D3" s="333" t="s">
        <v>282</v>
      </c>
      <c r="E3" s="316"/>
      <c r="F3" s="371" t="s">
        <v>283</v>
      </c>
      <c r="G3" s="376"/>
      <c r="H3" s="371" t="s">
        <v>284</v>
      </c>
      <c r="I3" s="372"/>
      <c r="J3" s="41"/>
    </row>
    <row r="4" spans="1:14" ht="16.5" customHeight="1">
      <c r="A4" s="328"/>
      <c r="B4" s="334"/>
      <c r="C4" s="317"/>
      <c r="D4" s="334"/>
      <c r="E4" s="317"/>
      <c r="F4" s="373"/>
      <c r="G4" s="377"/>
      <c r="H4" s="373"/>
      <c r="I4" s="374"/>
      <c r="J4" s="41"/>
    </row>
    <row r="5" spans="1:14" ht="16.5" customHeight="1">
      <c r="A5" s="317"/>
      <c r="B5" s="130" t="s">
        <v>225</v>
      </c>
      <c r="C5" s="130" t="s">
        <v>226</v>
      </c>
      <c r="D5" s="130" t="s">
        <v>225</v>
      </c>
      <c r="E5" s="130" t="s">
        <v>226</v>
      </c>
      <c r="F5" s="230" t="s">
        <v>225</v>
      </c>
      <c r="G5" s="230" t="s">
        <v>226</v>
      </c>
      <c r="H5" s="230" t="s">
        <v>225</v>
      </c>
      <c r="I5" s="231" t="s">
        <v>226</v>
      </c>
      <c r="J5" s="43"/>
    </row>
    <row r="6" spans="1:14" s="24" customFormat="1" ht="16.5" customHeight="1">
      <c r="A6" s="117" t="s">
        <v>388</v>
      </c>
      <c r="B6" s="186">
        <v>81</v>
      </c>
      <c r="C6" s="164">
        <v>24554</v>
      </c>
      <c r="D6" s="164">
        <v>75</v>
      </c>
      <c r="E6" s="164">
        <v>22892</v>
      </c>
      <c r="F6" s="159">
        <v>0</v>
      </c>
      <c r="G6" s="159">
        <v>0</v>
      </c>
      <c r="H6" s="164">
        <v>6</v>
      </c>
      <c r="I6" s="164">
        <v>1662</v>
      </c>
      <c r="J6" s="41"/>
    </row>
    <row r="7" spans="1:14" s="24" customFormat="1" ht="16.5" customHeight="1">
      <c r="A7" s="117" t="s">
        <v>253</v>
      </c>
      <c r="B7" s="164">
        <v>83</v>
      </c>
      <c r="C7" s="164">
        <v>24116</v>
      </c>
      <c r="D7" s="164">
        <v>78</v>
      </c>
      <c r="E7" s="164">
        <v>22640</v>
      </c>
      <c r="F7" s="159">
        <v>0</v>
      </c>
      <c r="G7" s="159">
        <v>0</v>
      </c>
      <c r="H7" s="164">
        <v>5</v>
      </c>
      <c r="I7" s="164">
        <v>1476</v>
      </c>
      <c r="J7" s="41"/>
    </row>
    <row r="8" spans="1:14" s="24" customFormat="1" ht="16.5" customHeight="1">
      <c r="A8" s="117" t="s">
        <v>298</v>
      </c>
      <c r="B8" s="164">
        <v>83</v>
      </c>
      <c r="C8" s="164">
        <v>24078</v>
      </c>
      <c r="D8" s="164">
        <v>77</v>
      </c>
      <c r="E8" s="164">
        <v>22588</v>
      </c>
      <c r="F8" s="159">
        <v>0</v>
      </c>
      <c r="G8" s="159">
        <v>0</v>
      </c>
      <c r="H8" s="164">
        <v>6</v>
      </c>
      <c r="I8" s="164">
        <v>1490</v>
      </c>
      <c r="J8" s="43"/>
    </row>
    <row r="9" spans="1:14" s="24" customFormat="1" ht="16.5" customHeight="1">
      <c r="A9" s="117" t="s">
        <v>381</v>
      </c>
      <c r="B9" s="164">
        <v>82</v>
      </c>
      <c r="C9" s="164">
        <v>23633</v>
      </c>
      <c r="D9" s="164">
        <v>76</v>
      </c>
      <c r="E9" s="164">
        <v>22211</v>
      </c>
      <c r="F9" s="159">
        <v>0</v>
      </c>
      <c r="G9" s="159">
        <v>0</v>
      </c>
      <c r="H9" s="164">
        <v>6</v>
      </c>
      <c r="I9" s="164">
        <v>1422</v>
      </c>
      <c r="J9" s="41"/>
    </row>
    <row r="10" spans="1:14" ht="16.5" customHeight="1" thickBot="1">
      <c r="A10" s="120" t="s">
        <v>382</v>
      </c>
      <c r="B10" s="189">
        <v>79</v>
      </c>
      <c r="C10" s="165">
        <v>23384</v>
      </c>
      <c r="D10" s="165">
        <v>74</v>
      </c>
      <c r="E10" s="165">
        <v>22199</v>
      </c>
      <c r="F10" s="159">
        <v>0</v>
      </c>
      <c r="G10" s="159">
        <v>0</v>
      </c>
      <c r="H10" s="165">
        <v>5</v>
      </c>
      <c r="I10" s="165">
        <v>1185</v>
      </c>
      <c r="J10" s="41"/>
    </row>
    <row r="11" spans="1:14" s="74" customFormat="1" ht="6.75" customHeight="1" thickTop="1">
      <c r="A11" s="375"/>
      <c r="B11" s="375"/>
      <c r="C11" s="375"/>
      <c r="D11" s="375"/>
      <c r="E11" s="375"/>
      <c r="F11" s="375"/>
      <c r="G11" s="375"/>
      <c r="H11" s="375"/>
      <c r="I11" s="375"/>
    </row>
    <row r="13" spans="1:14">
      <c r="A13" s="75"/>
      <c r="C13" s="76"/>
      <c r="E13" s="76"/>
      <c r="G13" s="76"/>
      <c r="I13" s="76"/>
      <c r="K13" s="76"/>
      <c r="M13" s="76"/>
      <c r="N13" s="76"/>
    </row>
    <row r="16" spans="1:14">
      <c r="A16" s="77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scale="73" orientation="portrait" horizontalDpi="1200" verticalDpi="1200" r:id="rId1"/>
  <headerFooter alignWithMargins="0"/>
  <colBreaks count="1" manualBreakCount="1">
    <brk id="9" max="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9"/>
  <sheetViews>
    <sheetView showGridLines="0" zoomScaleNormal="100" zoomScaleSheetLayoutView="100" workbookViewId="0">
      <selection activeCell="H25" sqref="H25"/>
    </sheetView>
  </sheetViews>
  <sheetFormatPr defaultColWidth="11" defaultRowHeight="12"/>
  <cols>
    <col min="1" max="1" width="11.125" style="3" customWidth="1"/>
    <col min="2" max="2" width="9.625" style="3" customWidth="1"/>
    <col min="3" max="7" width="7.625" style="3" customWidth="1"/>
    <col min="8" max="11" width="10.125" style="3" customWidth="1"/>
    <col min="12" max="16384" width="11" style="3"/>
  </cols>
  <sheetData>
    <row r="1" spans="1:11" s="1" customFormat="1" ht="18.75" customHeight="1">
      <c r="A1" s="320" t="s">
        <v>413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1" s="26" customFormat="1" ht="12" customHeight="1" thickBot="1">
      <c r="A2" s="312" t="s">
        <v>414</v>
      </c>
      <c r="B2" s="312"/>
      <c r="C2" s="112"/>
      <c r="D2" s="112"/>
      <c r="E2" s="112"/>
      <c r="F2" s="112"/>
      <c r="G2" s="112"/>
      <c r="H2" s="256"/>
      <c r="I2" s="310" t="s">
        <v>391</v>
      </c>
      <c r="J2" s="310"/>
      <c r="K2" s="310"/>
    </row>
    <row r="3" spans="1:11" s="42" customFormat="1" ht="21.95" customHeight="1" thickTop="1">
      <c r="A3" s="316" t="s">
        <v>5</v>
      </c>
      <c r="B3" s="318" t="s">
        <v>193</v>
      </c>
      <c r="C3" s="321" t="s">
        <v>11</v>
      </c>
      <c r="D3" s="322"/>
      <c r="E3" s="322"/>
      <c r="F3" s="322"/>
      <c r="G3" s="322"/>
      <c r="H3" s="322"/>
      <c r="I3" s="322"/>
      <c r="J3" s="322"/>
      <c r="K3" s="322"/>
    </row>
    <row r="4" spans="1:11" s="42" customFormat="1" ht="21.95" customHeight="1">
      <c r="A4" s="317"/>
      <c r="B4" s="319"/>
      <c r="C4" s="124" t="s">
        <v>194</v>
      </c>
      <c r="D4" s="124" t="s">
        <v>415</v>
      </c>
      <c r="E4" s="124" t="s">
        <v>12</v>
      </c>
      <c r="F4" s="124" t="s">
        <v>416</v>
      </c>
      <c r="G4" s="124" t="s">
        <v>13</v>
      </c>
      <c r="H4" s="124" t="s">
        <v>255</v>
      </c>
      <c r="I4" s="131" t="s">
        <v>14</v>
      </c>
      <c r="J4" s="131" t="s">
        <v>15</v>
      </c>
      <c r="K4" s="263" t="s">
        <v>195</v>
      </c>
    </row>
    <row r="5" spans="1:11" s="42" customFormat="1" ht="25.5" customHeight="1">
      <c r="A5" s="262" t="s">
        <v>380</v>
      </c>
      <c r="B5" s="133">
        <v>4481</v>
      </c>
      <c r="C5" s="8">
        <v>28</v>
      </c>
      <c r="D5" s="270" t="s">
        <v>417</v>
      </c>
      <c r="E5" s="134">
        <v>504</v>
      </c>
      <c r="F5" s="147" t="s">
        <v>417</v>
      </c>
      <c r="G5" s="135">
        <v>1761</v>
      </c>
      <c r="H5" s="134">
        <v>12</v>
      </c>
      <c r="I5" s="8">
        <v>67</v>
      </c>
      <c r="J5" s="8">
        <v>398</v>
      </c>
      <c r="K5" s="8">
        <v>2</v>
      </c>
    </row>
    <row r="6" spans="1:11" s="45" customFormat="1" ht="24.95" customHeight="1">
      <c r="A6" s="117" t="s">
        <v>253</v>
      </c>
      <c r="B6" s="136">
        <v>4527</v>
      </c>
      <c r="C6" s="8">
        <v>35</v>
      </c>
      <c r="D6" s="262" t="s">
        <v>417</v>
      </c>
      <c r="E6" s="134">
        <v>507</v>
      </c>
      <c r="F6" s="147" t="s">
        <v>417</v>
      </c>
      <c r="G6" s="135">
        <v>1709</v>
      </c>
      <c r="H6" s="134">
        <v>15</v>
      </c>
      <c r="I6" s="8">
        <v>71</v>
      </c>
      <c r="J6" s="8">
        <v>385</v>
      </c>
      <c r="K6" s="8">
        <v>9</v>
      </c>
    </row>
    <row r="7" spans="1:11" s="45" customFormat="1" ht="24.95" customHeight="1">
      <c r="A7" s="117" t="s">
        <v>298</v>
      </c>
      <c r="B7" s="136">
        <v>5155</v>
      </c>
      <c r="C7" s="8">
        <v>35</v>
      </c>
      <c r="D7" s="262" t="s">
        <v>417</v>
      </c>
      <c r="E7" s="134">
        <v>515</v>
      </c>
      <c r="F7" s="147" t="s">
        <v>417</v>
      </c>
      <c r="G7" s="135">
        <v>1875</v>
      </c>
      <c r="H7" s="134">
        <v>26</v>
      </c>
      <c r="I7" s="8">
        <v>76</v>
      </c>
      <c r="J7" s="8">
        <v>442</v>
      </c>
      <c r="K7" s="8">
        <v>4</v>
      </c>
    </row>
    <row r="8" spans="1:11" s="41" customFormat="1" ht="24.95" customHeight="1">
      <c r="A8" s="262" t="s">
        <v>381</v>
      </c>
      <c r="B8" s="133">
        <v>5602</v>
      </c>
      <c r="C8" s="8">
        <v>26</v>
      </c>
      <c r="D8" s="262" t="s">
        <v>418</v>
      </c>
      <c r="E8" s="134">
        <v>594</v>
      </c>
      <c r="F8" s="147" t="s">
        <v>417</v>
      </c>
      <c r="G8" s="135">
        <v>1860</v>
      </c>
      <c r="H8" s="134">
        <v>23</v>
      </c>
      <c r="I8" s="8">
        <v>51</v>
      </c>
      <c r="J8" s="8">
        <v>341</v>
      </c>
      <c r="K8" s="8">
        <v>2</v>
      </c>
    </row>
    <row r="9" spans="1:11" s="45" customFormat="1" ht="24.95" customHeight="1" thickBot="1">
      <c r="A9" s="137" t="s">
        <v>382</v>
      </c>
      <c r="B9" s="271">
        <v>2928</v>
      </c>
      <c r="C9" s="137" t="s">
        <v>417</v>
      </c>
      <c r="D9" s="137">
        <v>445</v>
      </c>
      <c r="E9" s="137" t="s">
        <v>417</v>
      </c>
      <c r="F9" s="137">
        <v>1579</v>
      </c>
      <c r="G9" s="137" t="s">
        <v>419</v>
      </c>
      <c r="H9" s="137" t="s">
        <v>418</v>
      </c>
      <c r="I9" s="137" t="s">
        <v>417</v>
      </c>
      <c r="J9" s="137" t="s">
        <v>417</v>
      </c>
      <c r="K9" s="137" t="s">
        <v>417</v>
      </c>
    </row>
    <row r="10" spans="1:11" s="41" customFormat="1" ht="13.5" customHeight="1" thickTop="1">
      <c r="A10" s="323" t="s">
        <v>420</v>
      </c>
      <c r="B10" s="323"/>
      <c r="C10" s="323"/>
      <c r="D10" s="323"/>
      <c r="E10" s="323"/>
      <c r="F10" s="323"/>
      <c r="G10" s="323"/>
      <c r="H10" s="323"/>
      <c r="I10" s="323"/>
      <c r="J10" s="323"/>
      <c r="K10" s="323"/>
    </row>
    <row r="11" spans="1:11" s="26" customFormat="1" ht="13.5" customHeight="1">
      <c r="A11" s="324" t="s">
        <v>427</v>
      </c>
      <c r="B11" s="324"/>
      <c r="C11" s="324"/>
      <c r="D11" s="324"/>
      <c r="E11" s="324"/>
      <c r="F11" s="324"/>
      <c r="G11" s="324"/>
      <c r="H11" s="324"/>
      <c r="I11" s="324"/>
      <c r="J11" s="324"/>
      <c r="K11" s="324"/>
    </row>
    <row r="12" spans="1:11" s="26" customFormat="1" ht="12" customHeight="1">
      <c r="A12" s="324" t="s">
        <v>421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</row>
    <row r="13" spans="1:11" s="26" customFormat="1" ht="12" customHeight="1">
      <c r="A13" s="315" t="s">
        <v>422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</row>
    <row r="14" spans="1:11" s="41" customFormat="1" ht="16.5" customHeight="1">
      <c r="A14" s="55" t="s">
        <v>423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29" spans="8:8">
      <c r="H29" s="3" t="s">
        <v>424</v>
      </c>
    </row>
  </sheetData>
  <mergeCells count="10">
    <mergeCell ref="A13:K13"/>
    <mergeCell ref="A2:B2"/>
    <mergeCell ref="A3:A4"/>
    <mergeCell ref="B3:B4"/>
    <mergeCell ref="A1:K1"/>
    <mergeCell ref="I2:K2"/>
    <mergeCell ref="C3:K3"/>
    <mergeCell ref="A10:K10"/>
    <mergeCell ref="A11:K11"/>
    <mergeCell ref="A12:K12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N33"/>
  <sheetViews>
    <sheetView showGridLines="0" zoomScaleNormal="100" zoomScaleSheetLayoutView="100" workbookViewId="0">
      <selection activeCell="L9" sqref="L9"/>
    </sheetView>
  </sheetViews>
  <sheetFormatPr defaultColWidth="11" defaultRowHeight="15" customHeight="1"/>
  <cols>
    <col min="1" max="1" width="10.375" style="3" customWidth="1"/>
    <col min="2" max="2" width="9" style="68" customWidth="1"/>
    <col min="3" max="3" width="9.375" style="68" customWidth="1"/>
    <col min="4" max="4" width="8.25" style="68" customWidth="1"/>
    <col min="5" max="5" width="9.375" style="68" customWidth="1"/>
    <col min="6" max="6" width="9" style="68" customWidth="1"/>
    <col min="7" max="7" width="8.625" style="68" customWidth="1"/>
    <col min="8" max="8" width="8.375" style="68" customWidth="1"/>
    <col min="9" max="9" width="7.625" style="68" customWidth="1"/>
    <col min="10" max="10" width="9" style="68" customWidth="1"/>
    <col min="11" max="11" width="10.625" style="68" customWidth="1"/>
    <col min="12" max="16384" width="11" style="3"/>
  </cols>
  <sheetData>
    <row r="1" spans="1:14" s="16" customFormat="1" ht="15" customHeight="1">
      <c r="A1" s="313" t="s">
        <v>350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18"/>
    </row>
    <row r="2" spans="1:14" s="26" customFormat="1" ht="12" customHeight="1" thickBot="1">
      <c r="A2" s="312" t="s">
        <v>227</v>
      </c>
      <c r="B2" s="312"/>
      <c r="C2" s="204"/>
      <c r="D2" s="204"/>
      <c r="E2" s="204"/>
      <c r="F2" s="204"/>
      <c r="G2" s="204"/>
      <c r="H2" s="204"/>
      <c r="I2" s="310" t="s">
        <v>228</v>
      </c>
      <c r="J2" s="310"/>
      <c r="K2" s="310"/>
      <c r="L2" s="27"/>
    </row>
    <row r="3" spans="1:14" s="6" customFormat="1" ht="15" customHeight="1" thickTop="1">
      <c r="A3" s="316" t="s">
        <v>285</v>
      </c>
      <c r="B3" s="321" t="s">
        <v>286</v>
      </c>
      <c r="C3" s="335"/>
      <c r="D3" s="321" t="s">
        <v>287</v>
      </c>
      <c r="E3" s="335"/>
      <c r="F3" s="325" t="s">
        <v>229</v>
      </c>
      <c r="G3" s="318" t="s">
        <v>288</v>
      </c>
      <c r="H3" s="318" t="s">
        <v>230</v>
      </c>
      <c r="I3" s="318" t="s">
        <v>231</v>
      </c>
      <c r="J3" s="318" t="s">
        <v>232</v>
      </c>
      <c r="K3" s="339" t="s">
        <v>359</v>
      </c>
      <c r="L3" s="25"/>
    </row>
    <row r="4" spans="1:14" s="15" customFormat="1" ht="36.75" customHeight="1">
      <c r="A4" s="317"/>
      <c r="B4" s="163" t="s">
        <v>289</v>
      </c>
      <c r="C4" s="163" t="s">
        <v>290</v>
      </c>
      <c r="D4" s="163" t="s">
        <v>291</v>
      </c>
      <c r="E4" s="163" t="s">
        <v>292</v>
      </c>
      <c r="F4" s="326"/>
      <c r="G4" s="319"/>
      <c r="H4" s="319"/>
      <c r="I4" s="378"/>
      <c r="J4" s="326"/>
      <c r="K4" s="340"/>
      <c r="L4" s="56"/>
    </row>
    <row r="5" spans="1:14" s="4" customFormat="1" ht="15.95" customHeight="1">
      <c r="A5" s="117" t="s">
        <v>389</v>
      </c>
      <c r="B5" s="232">
        <v>19986</v>
      </c>
      <c r="C5" s="159">
        <v>98421</v>
      </c>
      <c r="D5" s="159">
        <v>23357</v>
      </c>
      <c r="E5" s="159">
        <v>65223</v>
      </c>
      <c r="F5" s="159">
        <v>39262</v>
      </c>
      <c r="G5" s="159">
        <v>4575</v>
      </c>
      <c r="H5" s="159">
        <v>4643</v>
      </c>
      <c r="I5" s="233">
        <v>22.89</v>
      </c>
      <c r="J5" s="233">
        <v>0.66</v>
      </c>
      <c r="K5" s="78">
        <v>19.878409000000001</v>
      </c>
      <c r="L5" s="78"/>
    </row>
    <row r="6" spans="1:14" s="4" customFormat="1" ht="15.95" customHeight="1">
      <c r="A6" s="117" t="s">
        <v>266</v>
      </c>
      <c r="B6" s="159">
        <v>17430</v>
      </c>
      <c r="C6" s="159">
        <v>86941</v>
      </c>
      <c r="D6" s="159">
        <v>28253</v>
      </c>
      <c r="E6" s="159">
        <v>78165</v>
      </c>
      <c r="F6" s="159">
        <v>33123</v>
      </c>
      <c r="G6" s="159">
        <v>4244</v>
      </c>
      <c r="H6" s="159">
        <v>4436</v>
      </c>
      <c r="I6" s="233">
        <v>24.35</v>
      </c>
      <c r="J6" s="233">
        <v>0.9</v>
      </c>
      <c r="K6" s="78">
        <v>15.7</v>
      </c>
      <c r="L6" s="78"/>
    </row>
    <row r="7" spans="1:14" ht="15.95" customHeight="1">
      <c r="A7" s="117" t="s">
        <v>301</v>
      </c>
      <c r="B7" s="159">
        <v>16313</v>
      </c>
      <c r="C7" s="159">
        <v>77670</v>
      </c>
      <c r="D7" s="159">
        <v>31102</v>
      </c>
      <c r="E7" s="159">
        <v>88611</v>
      </c>
      <c r="F7" s="159">
        <v>27955</v>
      </c>
      <c r="G7" s="159">
        <v>4193</v>
      </c>
      <c r="H7" s="159">
        <v>4632</v>
      </c>
      <c r="I7" s="233">
        <v>25.7</v>
      </c>
      <c r="J7" s="233">
        <v>1.1399999999999999</v>
      </c>
      <c r="K7" s="78">
        <v>14.89</v>
      </c>
      <c r="L7" s="78"/>
      <c r="M7" s="4"/>
      <c r="N7" s="4"/>
    </row>
    <row r="8" spans="1:14" s="4" customFormat="1" ht="15.95" customHeight="1">
      <c r="A8" s="117" t="s">
        <v>386</v>
      </c>
      <c r="B8" s="159">
        <v>15595</v>
      </c>
      <c r="C8" s="159">
        <v>74206</v>
      </c>
      <c r="D8" s="159">
        <v>31399</v>
      </c>
      <c r="E8" s="159">
        <v>90499</v>
      </c>
      <c r="F8" s="159">
        <v>25187</v>
      </c>
      <c r="G8" s="159">
        <v>3961</v>
      </c>
      <c r="H8" s="159">
        <v>4423</v>
      </c>
      <c r="I8" s="233">
        <v>25.4</v>
      </c>
      <c r="J8" s="233">
        <v>1.22</v>
      </c>
      <c r="K8" s="78">
        <v>14.09</v>
      </c>
      <c r="L8" s="78"/>
    </row>
    <row r="9" spans="1:14" ht="15.95" customHeight="1" thickBot="1">
      <c r="A9" s="117" t="s">
        <v>387</v>
      </c>
      <c r="B9" s="234">
        <v>14789</v>
      </c>
      <c r="C9" s="235">
        <v>71037</v>
      </c>
      <c r="D9" s="235">
        <v>31456</v>
      </c>
      <c r="E9" s="235">
        <v>91214</v>
      </c>
      <c r="F9" s="235">
        <v>23506</v>
      </c>
      <c r="G9" s="235">
        <v>3839</v>
      </c>
      <c r="H9" s="235">
        <v>3966</v>
      </c>
      <c r="I9" s="236">
        <v>25.96</v>
      </c>
      <c r="J9" s="236">
        <v>1.28</v>
      </c>
      <c r="K9" s="78">
        <v>12.61</v>
      </c>
      <c r="L9" s="78"/>
      <c r="M9" s="4"/>
      <c r="N9" s="4"/>
    </row>
    <row r="10" spans="1:14" s="66" customFormat="1" ht="12" customHeight="1" thickTop="1">
      <c r="A10" s="329" t="s">
        <v>360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67"/>
    </row>
    <row r="11" spans="1:14" s="66" customFormat="1" ht="12" customHeight="1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</row>
    <row r="12" spans="1:14" s="7" customFormat="1" ht="15" customHeight="1">
      <c r="A12" s="14"/>
      <c r="B12" s="79"/>
      <c r="C12" s="14"/>
      <c r="D12" s="80"/>
      <c r="E12" s="68"/>
      <c r="F12" s="68"/>
      <c r="G12" s="68"/>
      <c r="H12" s="68"/>
      <c r="I12" s="68"/>
      <c r="J12" s="68"/>
      <c r="K12" s="68"/>
    </row>
    <row r="13" spans="1:14" ht="15" customHeight="1">
      <c r="A13" s="14"/>
      <c r="B13" s="79"/>
      <c r="C13" s="14"/>
      <c r="D13" s="80"/>
      <c r="M13" s="7"/>
    </row>
    <row r="14" spans="1:14" ht="15" customHeight="1">
      <c r="A14" s="14"/>
      <c r="B14" s="79"/>
      <c r="C14" s="14"/>
      <c r="D14" s="80"/>
      <c r="M14" s="7"/>
    </row>
    <row r="15" spans="1:14" ht="15" customHeight="1">
      <c r="A15" s="14"/>
      <c r="B15" s="79"/>
      <c r="C15" s="14"/>
      <c r="D15" s="80"/>
      <c r="M15" s="7"/>
    </row>
    <row r="16" spans="1:14" ht="15" customHeight="1">
      <c r="A16" s="14"/>
      <c r="B16" s="79"/>
      <c r="C16" s="14"/>
      <c r="D16" s="80"/>
      <c r="M16" s="7"/>
    </row>
    <row r="17" spans="1:13" ht="15" customHeight="1">
      <c r="A17" s="14"/>
      <c r="B17" s="14"/>
      <c r="C17" s="14"/>
      <c r="D17" s="80"/>
      <c r="M17" s="7"/>
    </row>
    <row r="18" spans="1:13" ht="15" customHeight="1">
      <c r="A18" s="14"/>
      <c r="B18" s="79"/>
      <c r="C18" s="14"/>
      <c r="D18" s="80"/>
      <c r="M18" s="7"/>
    </row>
    <row r="19" spans="1:13" ht="15" customHeight="1">
      <c r="A19" s="14"/>
      <c r="B19" s="79"/>
      <c r="C19" s="81"/>
      <c r="D19" s="81"/>
      <c r="E19" s="81"/>
    </row>
    <row r="20" spans="1:13" ht="15" customHeight="1">
      <c r="A20" s="14"/>
      <c r="B20" s="79"/>
      <c r="C20" s="81"/>
      <c r="D20" s="81"/>
      <c r="E20" s="81"/>
    </row>
    <row r="21" spans="1:13" ht="15" customHeight="1">
      <c r="A21" s="14"/>
      <c r="B21" s="79"/>
      <c r="C21" s="81"/>
      <c r="D21" s="81"/>
      <c r="E21" s="81"/>
    </row>
    <row r="22" spans="1:13" ht="15" customHeight="1">
      <c r="A22" s="14"/>
      <c r="B22" s="79"/>
    </row>
    <row r="23" spans="1:13" ht="15" customHeight="1">
      <c r="A23" s="14"/>
      <c r="I23" s="14"/>
    </row>
    <row r="24" spans="1:13" ht="15" customHeight="1">
      <c r="A24" s="14"/>
    </row>
    <row r="25" spans="1:13" ht="15" customHeight="1">
      <c r="A25" s="14"/>
    </row>
    <row r="26" spans="1:13" ht="15" customHeight="1">
      <c r="A26" s="14"/>
    </row>
    <row r="27" spans="1:13" ht="15" customHeight="1">
      <c r="A27" s="14"/>
    </row>
    <row r="28" spans="1:13" ht="15" customHeight="1">
      <c r="A28" s="14"/>
    </row>
    <row r="29" spans="1:13" ht="15" customHeight="1">
      <c r="A29" s="14"/>
    </row>
    <row r="30" spans="1:13" ht="15" customHeight="1">
      <c r="A30" s="14"/>
    </row>
    <row r="31" spans="1:13" ht="15" customHeight="1">
      <c r="A31" s="14"/>
    </row>
    <row r="32" spans="1:13" ht="15" customHeight="1">
      <c r="A32" s="14"/>
    </row>
    <row r="33" spans="1:1" ht="15" customHeight="1">
      <c r="A33" s="14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22"/>
  <sheetViews>
    <sheetView showGridLines="0" zoomScaleNormal="100" zoomScaleSheetLayoutView="100" workbookViewId="0">
      <selection activeCell="D9" sqref="D9"/>
    </sheetView>
  </sheetViews>
  <sheetFormatPr defaultColWidth="11" defaultRowHeight="15" customHeight="1"/>
  <cols>
    <col min="1" max="1" width="10" style="3" customWidth="1"/>
    <col min="2" max="2" width="8.5" style="3" customWidth="1"/>
    <col min="3" max="3" width="9.5" style="3" customWidth="1"/>
    <col min="4" max="5" width="7.875" style="3" customWidth="1"/>
    <col min="6" max="6" width="8.125" style="3" customWidth="1"/>
    <col min="7" max="7" width="10" style="3" customWidth="1"/>
    <col min="8" max="8" width="9" style="3" customWidth="1"/>
    <col min="9" max="9" width="9.875" style="3" customWidth="1"/>
    <col min="10" max="10" width="9" style="3" customWidth="1"/>
    <col min="11" max="16384" width="11" style="3"/>
  </cols>
  <sheetData>
    <row r="1" spans="1:10" s="16" customFormat="1" ht="15.95" customHeight="1">
      <c r="A1" s="313" t="s">
        <v>351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5" customHeight="1" thickBot="1">
      <c r="A2" s="122" t="s">
        <v>233</v>
      </c>
      <c r="B2" s="122"/>
      <c r="C2" s="112"/>
      <c r="D2" s="112"/>
      <c r="E2" s="112"/>
      <c r="F2" s="26"/>
      <c r="G2" s="310" t="s">
        <v>234</v>
      </c>
      <c r="H2" s="310"/>
      <c r="I2" s="310"/>
      <c r="J2" s="310"/>
    </row>
    <row r="3" spans="1:10" ht="15" customHeight="1" thickTop="1">
      <c r="A3" s="316" t="s">
        <v>63</v>
      </c>
      <c r="B3" s="379" t="s">
        <v>235</v>
      </c>
      <c r="C3" s="321" t="s">
        <v>236</v>
      </c>
      <c r="D3" s="335"/>
      <c r="E3" s="321" t="s">
        <v>237</v>
      </c>
      <c r="F3" s="335"/>
      <c r="G3" s="321" t="s">
        <v>238</v>
      </c>
      <c r="H3" s="322"/>
      <c r="I3" s="335"/>
      <c r="J3" s="333" t="s">
        <v>239</v>
      </c>
    </row>
    <row r="4" spans="1:10" ht="26.25" customHeight="1">
      <c r="A4" s="317"/>
      <c r="B4" s="380"/>
      <c r="C4" s="163" t="s">
        <v>240</v>
      </c>
      <c r="D4" s="163" t="s">
        <v>241</v>
      </c>
      <c r="E4" s="163" t="s">
        <v>242</v>
      </c>
      <c r="F4" s="163" t="s">
        <v>243</v>
      </c>
      <c r="G4" s="163" t="s">
        <v>244</v>
      </c>
      <c r="H4" s="163" t="s">
        <v>245</v>
      </c>
      <c r="I4" s="163" t="s">
        <v>246</v>
      </c>
      <c r="J4" s="334"/>
    </row>
    <row r="5" spans="1:10" ht="15" customHeight="1">
      <c r="A5" s="117" t="s">
        <v>389</v>
      </c>
      <c r="B5" s="186">
        <v>4724</v>
      </c>
      <c r="C5" s="164">
        <v>5</v>
      </c>
      <c r="D5" s="183">
        <v>0.1</v>
      </c>
      <c r="E5" s="164">
        <v>5</v>
      </c>
      <c r="F5" s="233">
        <v>1</v>
      </c>
      <c r="G5" s="164">
        <v>4</v>
      </c>
      <c r="H5" s="159">
        <v>0</v>
      </c>
      <c r="I5" s="159">
        <v>0</v>
      </c>
      <c r="J5" s="183">
        <v>80</v>
      </c>
    </row>
    <row r="6" spans="1:10" ht="15" customHeight="1">
      <c r="A6" s="117" t="s">
        <v>266</v>
      </c>
      <c r="B6" s="164">
        <v>4811</v>
      </c>
      <c r="C6" s="164">
        <v>2</v>
      </c>
      <c r="D6" s="183">
        <v>0.04</v>
      </c>
      <c r="E6" s="164">
        <v>5</v>
      </c>
      <c r="F6" s="233">
        <v>2.5</v>
      </c>
      <c r="G6" s="164">
        <v>2</v>
      </c>
      <c r="H6" s="233">
        <v>0</v>
      </c>
      <c r="I6" s="233">
        <v>0</v>
      </c>
      <c r="J6" s="183">
        <v>100</v>
      </c>
    </row>
    <row r="7" spans="1:10" ht="15" customHeight="1">
      <c r="A7" s="117" t="s">
        <v>301</v>
      </c>
      <c r="B7" s="164">
        <v>4877</v>
      </c>
      <c r="C7" s="164">
        <v>5</v>
      </c>
      <c r="D7" s="183">
        <v>0.1</v>
      </c>
      <c r="E7" s="164">
        <v>11</v>
      </c>
      <c r="F7" s="233">
        <v>2.2000000000000002</v>
      </c>
      <c r="G7" s="164">
        <v>5</v>
      </c>
      <c r="H7" s="159" t="s">
        <v>16</v>
      </c>
      <c r="I7" s="233" t="s">
        <v>16</v>
      </c>
      <c r="J7" s="183">
        <v>100</v>
      </c>
    </row>
    <row r="8" spans="1:10" ht="15" customHeight="1">
      <c r="A8" s="117" t="s">
        <v>386</v>
      </c>
      <c r="B8" s="164">
        <v>4711</v>
      </c>
      <c r="C8" s="164">
        <v>6</v>
      </c>
      <c r="D8" s="183">
        <v>0.1</v>
      </c>
      <c r="E8" s="164">
        <v>7</v>
      </c>
      <c r="F8" s="233">
        <v>1.17</v>
      </c>
      <c r="G8" s="164">
        <v>6</v>
      </c>
      <c r="H8" s="233" t="s">
        <v>16</v>
      </c>
      <c r="I8" s="233" t="s">
        <v>16</v>
      </c>
      <c r="J8" s="183">
        <v>100</v>
      </c>
    </row>
    <row r="9" spans="1:10" ht="15" customHeight="1" thickBot="1">
      <c r="A9" s="120" t="s">
        <v>387</v>
      </c>
      <c r="B9" s="189">
        <v>4609</v>
      </c>
      <c r="C9" s="165">
        <v>1</v>
      </c>
      <c r="D9" s="184">
        <v>2.1689999999999999E-4</v>
      </c>
      <c r="E9" s="165">
        <v>16</v>
      </c>
      <c r="F9" s="236">
        <v>16</v>
      </c>
      <c r="G9" s="165">
        <v>1</v>
      </c>
      <c r="H9" s="236">
        <v>0</v>
      </c>
      <c r="I9" s="236">
        <v>0</v>
      </c>
      <c r="J9" s="184">
        <v>100</v>
      </c>
    </row>
    <row r="10" spans="1:10" ht="12.75" customHeight="1" thickTop="1">
      <c r="A10" s="157" t="s">
        <v>361</v>
      </c>
      <c r="B10" s="157"/>
      <c r="C10" s="157"/>
      <c r="D10" s="157"/>
      <c r="E10" s="157"/>
      <c r="F10" s="57"/>
      <c r="G10" s="57"/>
      <c r="H10" s="57"/>
      <c r="I10" s="57"/>
      <c r="J10" s="57"/>
    </row>
    <row r="11" spans="1:10" ht="11.25" customHeight="1">
      <c r="A11" s="67" t="s">
        <v>372</v>
      </c>
      <c r="B11" s="67"/>
      <c r="C11" s="67"/>
      <c r="D11" s="67"/>
      <c r="E11" s="67"/>
      <c r="F11" s="57"/>
      <c r="G11" s="57"/>
      <c r="H11" s="57"/>
      <c r="I11" s="57"/>
      <c r="J11" s="57"/>
    </row>
    <row r="12" spans="1:10" ht="11.25" customHeight="1">
      <c r="A12" s="67" t="s">
        <v>373</v>
      </c>
      <c r="B12" s="67"/>
      <c r="C12" s="67"/>
      <c r="D12" s="67"/>
      <c r="E12" s="67"/>
      <c r="F12" s="57"/>
      <c r="G12" s="57"/>
      <c r="H12" s="57"/>
      <c r="I12" s="57"/>
      <c r="J12" s="57"/>
    </row>
    <row r="13" spans="1:10" ht="15" customHeight="1">
      <c r="A13" s="14"/>
      <c r="B13" s="82"/>
      <c r="D13" s="82"/>
    </row>
    <row r="14" spans="1:10" ht="15" customHeight="1">
      <c r="A14" s="14"/>
      <c r="B14" s="82"/>
      <c r="D14" s="82"/>
    </row>
    <row r="15" spans="1:10" ht="15" customHeight="1">
      <c r="A15" s="14"/>
      <c r="B15" s="82"/>
      <c r="D15" s="82"/>
    </row>
    <row r="16" spans="1:10" ht="15" customHeight="1">
      <c r="A16" s="14"/>
      <c r="B16" s="82"/>
      <c r="D16" s="82"/>
    </row>
    <row r="17" spans="1:5" ht="15" customHeight="1">
      <c r="A17" s="14"/>
      <c r="B17" s="82"/>
      <c r="C17" s="14"/>
      <c r="D17" s="82"/>
    </row>
    <row r="18" spans="1:5" ht="15" customHeight="1">
      <c r="A18" s="14"/>
      <c r="B18" s="82"/>
      <c r="C18" s="14"/>
      <c r="D18" s="82"/>
    </row>
    <row r="19" spans="1:5" ht="15" customHeight="1">
      <c r="A19" s="14"/>
      <c r="B19" s="82"/>
    </row>
    <row r="20" spans="1:5" ht="15" customHeight="1">
      <c r="A20" s="14"/>
      <c r="B20" s="82"/>
      <c r="C20" s="83"/>
      <c r="D20" s="83"/>
      <c r="E20" s="83"/>
    </row>
    <row r="21" spans="1:5" ht="15" customHeight="1">
      <c r="A21" s="14"/>
      <c r="B21" s="82"/>
      <c r="C21" s="83"/>
      <c r="D21" s="83"/>
      <c r="E21" s="83"/>
    </row>
    <row r="22" spans="1:5" ht="15" customHeight="1">
      <c r="A22" s="14"/>
      <c r="B22" s="82"/>
      <c r="C22" s="83"/>
      <c r="D22" s="83"/>
      <c r="E22" s="83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30"/>
  <sheetViews>
    <sheetView showGridLines="0" zoomScaleNormal="100" zoomScaleSheetLayoutView="100" workbookViewId="0">
      <selection activeCell="G9" sqref="G9"/>
    </sheetView>
  </sheetViews>
  <sheetFormatPr defaultColWidth="11" defaultRowHeight="12"/>
  <cols>
    <col min="1" max="1" width="10.25" style="3" customWidth="1"/>
    <col min="2" max="2" width="8.625" style="3" customWidth="1"/>
    <col min="3" max="3" width="8.25" style="3" customWidth="1"/>
    <col min="4" max="5" width="7.375" style="3" customWidth="1"/>
    <col min="6" max="6" width="7.875" style="3" customWidth="1"/>
    <col min="7" max="9" width="9.875" style="3" customWidth="1"/>
    <col min="10" max="10" width="8.125" style="3" customWidth="1"/>
    <col min="11" max="16384" width="11" style="3"/>
  </cols>
  <sheetData>
    <row r="1" spans="1:11" s="16" customFormat="1" ht="15" customHeight="1">
      <c r="A1" s="313" t="s">
        <v>352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1" s="26" customFormat="1" ht="12" customHeight="1" thickBot="1">
      <c r="A2" s="312" t="s">
        <v>247</v>
      </c>
      <c r="B2" s="312"/>
      <c r="C2" s="112"/>
      <c r="D2" s="112"/>
      <c r="E2" s="112"/>
      <c r="F2" s="112"/>
      <c r="G2" s="310" t="s">
        <v>248</v>
      </c>
      <c r="H2" s="310"/>
      <c r="I2" s="310"/>
      <c r="J2" s="310"/>
      <c r="K2" s="27"/>
    </row>
    <row r="3" spans="1:11" s="6" customFormat="1" ht="15" customHeight="1" thickTop="1">
      <c r="A3" s="316" t="s">
        <v>249</v>
      </c>
      <c r="B3" s="379" t="s">
        <v>293</v>
      </c>
      <c r="C3" s="196" t="s">
        <v>236</v>
      </c>
      <c r="D3" s="195"/>
      <c r="E3" s="321" t="s">
        <v>237</v>
      </c>
      <c r="F3" s="335"/>
      <c r="G3" s="321" t="s">
        <v>250</v>
      </c>
      <c r="H3" s="322"/>
      <c r="I3" s="335"/>
      <c r="J3" s="333" t="s">
        <v>239</v>
      </c>
      <c r="K3" s="25"/>
    </row>
    <row r="4" spans="1:11" s="15" customFormat="1" ht="26.25" customHeight="1">
      <c r="A4" s="317"/>
      <c r="B4" s="380"/>
      <c r="C4" s="163" t="s">
        <v>294</v>
      </c>
      <c r="D4" s="163" t="s">
        <v>241</v>
      </c>
      <c r="E4" s="163" t="s">
        <v>242</v>
      </c>
      <c r="F4" s="163" t="s">
        <v>243</v>
      </c>
      <c r="G4" s="163" t="s">
        <v>295</v>
      </c>
      <c r="H4" s="163" t="s">
        <v>296</v>
      </c>
      <c r="I4" s="163" t="s">
        <v>297</v>
      </c>
      <c r="J4" s="334"/>
      <c r="K4" s="56"/>
    </row>
    <row r="5" spans="1:11" s="4" customFormat="1" ht="17.100000000000001" customHeight="1">
      <c r="A5" s="117" t="s">
        <v>389</v>
      </c>
      <c r="B5" s="164">
        <v>3552</v>
      </c>
      <c r="C5" s="164">
        <v>340</v>
      </c>
      <c r="D5" s="183">
        <v>9.6</v>
      </c>
      <c r="E5" s="164">
        <v>510</v>
      </c>
      <c r="F5" s="211">
        <v>1.5</v>
      </c>
      <c r="G5" s="164">
        <v>242</v>
      </c>
      <c r="H5" s="164">
        <v>91</v>
      </c>
      <c r="I5" s="164">
        <v>81</v>
      </c>
      <c r="J5" s="183">
        <v>97.9</v>
      </c>
    </row>
    <row r="6" spans="1:11" s="4" customFormat="1" ht="17.100000000000001" customHeight="1">
      <c r="A6" s="117" t="s">
        <v>266</v>
      </c>
      <c r="B6" s="164">
        <v>3794</v>
      </c>
      <c r="C6" s="164">
        <v>337</v>
      </c>
      <c r="D6" s="183">
        <v>8.9</v>
      </c>
      <c r="E6" s="164">
        <v>565</v>
      </c>
      <c r="F6" s="211">
        <v>1.68</v>
      </c>
      <c r="G6" s="164">
        <v>232</v>
      </c>
      <c r="H6" s="164">
        <v>92</v>
      </c>
      <c r="I6" s="164">
        <v>59</v>
      </c>
      <c r="J6" s="183">
        <v>96.1</v>
      </c>
    </row>
    <row r="7" spans="1:11" ht="17.100000000000001" customHeight="1">
      <c r="A7" s="117" t="s">
        <v>301</v>
      </c>
      <c r="B7" s="164">
        <v>3788</v>
      </c>
      <c r="C7" s="164">
        <v>429</v>
      </c>
      <c r="D7" s="183">
        <v>11.3</v>
      </c>
      <c r="E7" s="164">
        <v>675</v>
      </c>
      <c r="F7" s="211">
        <v>1.57</v>
      </c>
      <c r="G7" s="164">
        <v>281</v>
      </c>
      <c r="H7" s="164">
        <v>146</v>
      </c>
      <c r="I7" s="164">
        <v>41</v>
      </c>
      <c r="J7" s="183">
        <v>99.5</v>
      </c>
      <c r="K7" s="4"/>
    </row>
    <row r="8" spans="1:11" s="4" customFormat="1" ht="17.100000000000001" customHeight="1">
      <c r="A8" s="117" t="s">
        <v>386</v>
      </c>
      <c r="B8" s="164">
        <v>3724</v>
      </c>
      <c r="C8" s="164">
        <v>421</v>
      </c>
      <c r="D8" s="183">
        <v>11.3</v>
      </c>
      <c r="E8" s="164">
        <v>789</v>
      </c>
      <c r="F8" s="211">
        <v>1.87</v>
      </c>
      <c r="G8" s="164">
        <v>341</v>
      </c>
      <c r="H8" s="164">
        <v>80</v>
      </c>
      <c r="I8" s="164">
        <v>55</v>
      </c>
      <c r="J8" s="183">
        <v>100</v>
      </c>
    </row>
    <row r="9" spans="1:11" ht="17.100000000000001" customHeight="1" thickBot="1">
      <c r="A9" s="120" t="s">
        <v>387</v>
      </c>
      <c r="B9" s="165">
        <v>3903</v>
      </c>
      <c r="C9" s="165">
        <v>459</v>
      </c>
      <c r="D9" s="184">
        <v>11.8</v>
      </c>
      <c r="E9" s="165">
        <v>795</v>
      </c>
      <c r="F9" s="212">
        <v>1.73</v>
      </c>
      <c r="G9" s="165">
        <v>397</v>
      </c>
      <c r="H9" s="165">
        <v>62</v>
      </c>
      <c r="I9" s="165">
        <v>81</v>
      </c>
      <c r="J9" s="184">
        <v>100</v>
      </c>
      <c r="K9" s="4"/>
    </row>
    <row r="10" spans="1:11" s="85" customFormat="1" ht="12" customHeight="1" thickTop="1">
      <c r="A10" s="381" t="s">
        <v>362</v>
      </c>
      <c r="B10" s="381"/>
      <c r="C10" s="381"/>
      <c r="D10" s="381"/>
      <c r="E10" s="381"/>
      <c r="F10" s="381"/>
      <c r="G10" s="381"/>
      <c r="H10" s="381"/>
      <c r="I10" s="381"/>
      <c r="J10" s="381"/>
      <c r="K10" s="84"/>
    </row>
    <row r="11" spans="1:11" s="85" customFormat="1" ht="12" customHeight="1">
      <c r="A11" s="382" t="s">
        <v>372</v>
      </c>
      <c r="B11" s="382"/>
      <c r="C11" s="382"/>
      <c r="D11" s="382"/>
      <c r="E11" s="382"/>
      <c r="F11" s="382"/>
      <c r="G11" s="382"/>
      <c r="H11" s="382"/>
      <c r="I11" s="382"/>
      <c r="J11" s="382"/>
    </row>
    <row r="12" spans="1:11" s="43" customFormat="1" ht="14.1" customHeight="1">
      <c r="A12" s="67" t="s">
        <v>373</v>
      </c>
    </row>
    <row r="13" spans="1:11">
      <c r="A13" s="14"/>
      <c r="B13" s="82"/>
      <c r="C13" s="14"/>
      <c r="D13" s="86"/>
      <c r="G13" s="83"/>
      <c r="H13" s="83"/>
      <c r="I13" s="83"/>
    </row>
    <row r="14" spans="1:11">
      <c r="A14" s="14"/>
      <c r="B14" s="82"/>
      <c r="C14" s="14"/>
      <c r="D14" s="86"/>
      <c r="G14" s="83"/>
      <c r="H14" s="83"/>
      <c r="I14" s="83"/>
    </row>
    <row r="15" spans="1:11">
      <c r="A15" s="14"/>
      <c r="B15" s="82"/>
      <c r="C15" s="14"/>
      <c r="D15" s="86"/>
      <c r="G15" s="83"/>
      <c r="H15" s="83"/>
      <c r="I15" s="83"/>
    </row>
    <row r="16" spans="1:11">
      <c r="A16" s="14"/>
      <c r="B16" s="82"/>
      <c r="C16" s="14"/>
      <c r="D16" s="86"/>
    </row>
    <row r="17" spans="1:4">
      <c r="A17" s="14"/>
      <c r="B17" s="82"/>
      <c r="C17" s="14"/>
      <c r="D17" s="86"/>
    </row>
    <row r="18" spans="1:4">
      <c r="A18" s="14"/>
      <c r="B18" s="82"/>
      <c r="C18" s="14"/>
      <c r="D18" s="86"/>
    </row>
    <row r="19" spans="1:4">
      <c r="A19" s="14"/>
      <c r="B19" s="82"/>
      <c r="C19" s="14"/>
      <c r="D19" s="86"/>
    </row>
    <row r="20" spans="1:4">
      <c r="A20" s="14"/>
    </row>
    <row r="21" spans="1:4">
      <c r="A21" s="14"/>
    </row>
    <row r="22" spans="1:4">
      <c r="A22" s="14"/>
    </row>
    <row r="23" spans="1:4">
      <c r="A23" s="14"/>
    </row>
    <row r="24" spans="1:4">
      <c r="A24" s="14"/>
    </row>
    <row r="25" spans="1:4">
      <c r="A25" s="14"/>
    </row>
    <row r="26" spans="1:4">
      <c r="A26" s="14"/>
    </row>
    <row r="27" spans="1:4">
      <c r="A27" s="14"/>
    </row>
    <row r="28" spans="1:4">
      <c r="A28" s="14"/>
    </row>
    <row r="29" spans="1:4">
      <c r="A29" s="14"/>
    </row>
    <row r="30" spans="1:4">
      <c r="A30" s="14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41"/>
  <sheetViews>
    <sheetView showGridLines="0" zoomScaleNormal="100" zoomScaleSheetLayoutView="75" workbookViewId="0">
      <selection activeCell="J24" sqref="J24"/>
    </sheetView>
  </sheetViews>
  <sheetFormatPr defaultColWidth="11" defaultRowHeight="15" customHeight="1"/>
  <cols>
    <col min="1" max="1" width="5.5" style="3" customWidth="1"/>
    <col min="2" max="2" width="20.375" style="3" customWidth="1"/>
    <col min="3" max="3" width="16.875" style="3" customWidth="1"/>
    <col min="4" max="4" width="7.25" style="3" customWidth="1"/>
    <col min="5" max="9" width="8.625" style="3" customWidth="1"/>
    <col min="10" max="16384" width="11" style="3"/>
  </cols>
  <sheetData>
    <row r="1" spans="1:11" s="1" customFormat="1" ht="15.95" customHeight="1">
      <c r="A1" s="320" t="s">
        <v>329</v>
      </c>
      <c r="B1" s="320"/>
      <c r="C1" s="320"/>
      <c r="D1" s="320"/>
      <c r="E1" s="320"/>
      <c r="F1" s="320"/>
      <c r="G1" s="320"/>
      <c r="H1" s="320"/>
      <c r="I1" s="320"/>
    </row>
    <row r="2" spans="1:11" s="26" customFormat="1" ht="12" customHeight="1" thickBot="1">
      <c r="A2" s="122" t="s">
        <v>148</v>
      </c>
      <c r="B2" s="122"/>
      <c r="C2" s="112"/>
      <c r="D2" s="112"/>
      <c r="E2" s="138"/>
      <c r="G2" s="310" t="s">
        <v>149</v>
      </c>
      <c r="H2" s="310"/>
      <c r="I2" s="310"/>
    </row>
    <row r="3" spans="1:11" s="6" customFormat="1" ht="27" customHeight="1" thickTop="1">
      <c r="A3" s="330" t="s">
        <v>150</v>
      </c>
      <c r="B3" s="316"/>
      <c r="C3" s="325" t="s">
        <v>151</v>
      </c>
      <c r="D3" s="325" t="s">
        <v>152</v>
      </c>
      <c r="E3" s="321" t="s">
        <v>153</v>
      </c>
      <c r="F3" s="322"/>
      <c r="G3" s="322"/>
      <c r="H3" s="322"/>
      <c r="I3" s="322"/>
    </row>
    <row r="4" spans="1:11" s="6" customFormat="1" ht="31.5" customHeight="1">
      <c r="A4" s="331"/>
      <c r="B4" s="317"/>
      <c r="C4" s="326"/>
      <c r="D4" s="326"/>
      <c r="E4" s="132" t="s">
        <v>256</v>
      </c>
      <c r="F4" s="132" t="s">
        <v>257</v>
      </c>
      <c r="G4" s="132" t="s">
        <v>299</v>
      </c>
      <c r="H4" s="132" t="s">
        <v>383</v>
      </c>
      <c r="I4" s="132" t="s">
        <v>384</v>
      </c>
    </row>
    <row r="5" spans="1:11" ht="22.5" customHeight="1">
      <c r="A5" s="327" t="s">
        <v>0</v>
      </c>
      <c r="B5" s="141" t="s">
        <v>154</v>
      </c>
      <c r="C5" s="140" t="s">
        <v>16</v>
      </c>
      <c r="D5" s="142">
        <v>570</v>
      </c>
      <c r="E5" s="134">
        <v>741</v>
      </c>
      <c r="F5" s="134">
        <v>698</v>
      </c>
      <c r="G5" s="134">
        <v>578</v>
      </c>
      <c r="H5" s="134">
        <v>538</v>
      </c>
      <c r="I5" s="134">
        <v>525</v>
      </c>
    </row>
    <row r="6" spans="1:11" ht="22.5" customHeight="1">
      <c r="A6" s="328"/>
      <c r="B6" s="117" t="s">
        <v>155</v>
      </c>
      <c r="C6" s="264" t="s">
        <v>16</v>
      </c>
      <c r="D6" s="134">
        <v>2279</v>
      </c>
      <c r="E6" s="134">
        <v>1773</v>
      </c>
      <c r="F6" s="134">
        <v>1760</v>
      </c>
      <c r="G6" s="134">
        <v>2061</v>
      </c>
      <c r="H6" s="134">
        <v>2270</v>
      </c>
      <c r="I6" s="134">
        <v>2242</v>
      </c>
    </row>
    <row r="7" spans="1:11" ht="22.5" customHeight="1">
      <c r="A7" s="317"/>
      <c r="B7" s="143" t="s">
        <v>258</v>
      </c>
      <c r="C7" s="259" t="s">
        <v>16</v>
      </c>
      <c r="D7" s="144">
        <v>2849</v>
      </c>
      <c r="E7" s="145">
        <v>2514</v>
      </c>
      <c r="F7" s="145">
        <v>2458</v>
      </c>
      <c r="G7" s="145">
        <v>2639</v>
      </c>
      <c r="H7" s="145">
        <v>2808</v>
      </c>
      <c r="I7" s="145">
        <v>2767</v>
      </c>
      <c r="K7" s="31"/>
    </row>
    <row r="8" spans="1:11" ht="23.1" customHeight="1">
      <c r="A8" s="327" t="s">
        <v>154</v>
      </c>
      <c r="B8" s="141" t="s">
        <v>156</v>
      </c>
      <c r="C8" s="146" t="s">
        <v>321</v>
      </c>
      <c r="D8" s="142">
        <v>130</v>
      </c>
      <c r="E8" s="134">
        <v>147</v>
      </c>
      <c r="F8" s="134">
        <v>151</v>
      </c>
      <c r="G8" s="134">
        <v>133</v>
      </c>
      <c r="H8" s="134">
        <v>117</v>
      </c>
      <c r="I8" s="134">
        <v>112</v>
      </c>
      <c r="J8" s="3" t="s">
        <v>17</v>
      </c>
      <c r="K8" s="31"/>
    </row>
    <row r="9" spans="1:11" ht="23.1" customHeight="1">
      <c r="A9" s="328"/>
      <c r="B9" s="117" t="s">
        <v>157</v>
      </c>
      <c r="C9" s="262" t="s">
        <v>18</v>
      </c>
      <c r="D9" s="8">
        <v>120</v>
      </c>
      <c r="E9" s="134">
        <v>129</v>
      </c>
      <c r="F9" s="134">
        <v>125</v>
      </c>
      <c r="G9" s="134">
        <v>126</v>
      </c>
      <c r="H9" s="134">
        <v>115</v>
      </c>
      <c r="I9" s="134">
        <v>116</v>
      </c>
      <c r="K9" s="31"/>
    </row>
    <row r="10" spans="1:11" ht="23.1" customHeight="1">
      <c r="A10" s="328"/>
      <c r="B10" s="117" t="s">
        <v>158</v>
      </c>
      <c r="C10" s="262" t="s">
        <v>19</v>
      </c>
      <c r="D10" s="262">
        <v>90</v>
      </c>
      <c r="E10" s="134">
        <v>92</v>
      </c>
      <c r="F10" s="134">
        <v>85</v>
      </c>
      <c r="G10" s="134">
        <v>98</v>
      </c>
      <c r="H10" s="134">
        <v>94</v>
      </c>
      <c r="I10" s="134">
        <v>91</v>
      </c>
      <c r="K10" s="31"/>
    </row>
    <row r="11" spans="1:11" ht="23.1" customHeight="1">
      <c r="A11" s="328"/>
      <c r="B11" s="117" t="s">
        <v>159</v>
      </c>
      <c r="C11" s="262" t="s">
        <v>20</v>
      </c>
      <c r="D11" s="262">
        <v>100</v>
      </c>
      <c r="E11" s="134">
        <v>106</v>
      </c>
      <c r="F11" s="134">
        <v>92</v>
      </c>
      <c r="G11" s="134">
        <v>89</v>
      </c>
      <c r="H11" s="134">
        <v>89</v>
      </c>
      <c r="I11" s="134">
        <v>84</v>
      </c>
    </row>
    <row r="12" spans="1:11" ht="23.1" customHeight="1">
      <c r="A12" s="328"/>
      <c r="B12" s="117" t="s">
        <v>322</v>
      </c>
      <c r="C12" s="262" t="s">
        <v>323</v>
      </c>
      <c r="D12" s="262" t="s">
        <v>429</v>
      </c>
      <c r="E12" s="134">
        <v>123</v>
      </c>
      <c r="F12" s="134">
        <v>114</v>
      </c>
      <c r="G12" s="147" t="s">
        <v>16</v>
      </c>
      <c r="H12" s="147" t="s">
        <v>16</v>
      </c>
      <c r="I12" s="147" t="s">
        <v>16</v>
      </c>
    </row>
    <row r="13" spans="1:11" ht="23.1" customHeight="1">
      <c r="A13" s="317"/>
      <c r="B13" s="143" t="s">
        <v>160</v>
      </c>
      <c r="C13" s="148" t="s">
        <v>21</v>
      </c>
      <c r="D13" s="149">
        <v>130</v>
      </c>
      <c r="E13" s="145">
        <v>144</v>
      </c>
      <c r="F13" s="145">
        <v>131</v>
      </c>
      <c r="G13" s="145">
        <v>132</v>
      </c>
      <c r="H13" s="145">
        <v>123</v>
      </c>
      <c r="I13" s="145">
        <v>122</v>
      </c>
    </row>
    <row r="14" spans="1:11" ht="23.1" customHeight="1">
      <c r="A14" s="327" t="s">
        <v>155</v>
      </c>
      <c r="B14" s="141" t="s">
        <v>161</v>
      </c>
      <c r="C14" s="262" t="s">
        <v>22</v>
      </c>
      <c r="D14" s="262">
        <v>120</v>
      </c>
      <c r="E14" s="147">
        <v>120</v>
      </c>
      <c r="F14" s="147">
        <v>123</v>
      </c>
      <c r="G14" s="147">
        <v>116</v>
      </c>
      <c r="H14" s="147">
        <v>114</v>
      </c>
      <c r="I14" s="147">
        <v>106</v>
      </c>
      <c r="J14" s="31"/>
    </row>
    <row r="15" spans="1:11" ht="23.1" customHeight="1">
      <c r="A15" s="328"/>
      <c r="B15" s="117" t="s">
        <v>162</v>
      </c>
      <c r="C15" s="262" t="s">
        <v>23</v>
      </c>
      <c r="D15" s="262">
        <v>80</v>
      </c>
      <c r="E15" s="147">
        <v>87</v>
      </c>
      <c r="F15" s="147">
        <v>89</v>
      </c>
      <c r="G15" s="147">
        <v>89</v>
      </c>
      <c r="H15" s="147">
        <v>89</v>
      </c>
      <c r="I15" s="147">
        <v>82</v>
      </c>
    </row>
    <row r="16" spans="1:11" ht="23.1" customHeight="1">
      <c r="A16" s="328"/>
      <c r="B16" s="117" t="s">
        <v>163</v>
      </c>
      <c r="C16" s="262" t="s">
        <v>24</v>
      </c>
      <c r="D16" s="262">
        <v>150</v>
      </c>
      <c r="E16" s="147">
        <v>156</v>
      </c>
      <c r="F16" s="147">
        <v>152</v>
      </c>
      <c r="G16" s="147">
        <v>158</v>
      </c>
      <c r="H16" s="147">
        <v>152</v>
      </c>
      <c r="I16" s="147">
        <v>152</v>
      </c>
    </row>
    <row r="17" spans="1:10" ht="23.1" customHeight="1">
      <c r="A17" s="328"/>
      <c r="B17" s="117" t="s">
        <v>164</v>
      </c>
      <c r="C17" s="262" t="s">
        <v>25</v>
      </c>
      <c r="D17" s="262">
        <v>220</v>
      </c>
      <c r="E17" s="147">
        <v>231</v>
      </c>
      <c r="F17" s="147">
        <v>234</v>
      </c>
      <c r="G17" s="147">
        <v>220</v>
      </c>
      <c r="H17" s="147">
        <v>220</v>
      </c>
      <c r="I17" s="147">
        <v>220</v>
      </c>
    </row>
    <row r="18" spans="1:10" ht="23.1" customHeight="1">
      <c r="A18" s="328"/>
      <c r="B18" s="117" t="s">
        <v>165</v>
      </c>
      <c r="C18" s="262" t="s">
        <v>26</v>
      </c>
      <c r="D18" s="262">
        <v>150</v>
      </c>
      <c r="E18" s="147">
        <v>155</v>
      </c>
      <c r="F18" s="147">
        <v>151</v>
      </c>
      <c r="G18" s="147">
        <v>150</v>
      </c>
      <c r="H18" s="147">
        <v>151</v>
      </c>
      <c r="I18" s="147">
        <v>140</v>
      </c>
    </row>
    <row r="19" spans="1:10" ht="23.1" customHeight="1">
      <c r="A19" s="328"/>
      <c r="B19" s="117" t="s">
        <v>166</v>
      </c>
      <c r="C19" s="262" t="s">
        <v>27</v>
      </c>
      <c r="D19" s="262">
        <v>90</v>
      </c>
      <c r="E19" s="147">
        <v>103</v>
      </c>
      <c r="F19" s="147">
        <v>101</v>
      </c>
      <c r="G19" s="147">
        <v>100</v>
      </c>
      <c r="H19" s="147">
        <v>102</v>
      </c>
      <c r="I19" s="147">
        <v>96</v>
      </c>
    </row>
    <row r="20" spans="1:10" ht="23.1" customHeight="1">
      <c r="A20" s="328"/>
      <c r="B20" s="117" t="s">
        <v>167</v>
      </c>
      <c r="C20" s="262" t="s">
        <v>28</v>
      </c>
      <c r="D20" s="262">
        <v>120</v>
      </c>
      <c r="E20" s="147">
        <v>122</v>
      </c>
      <c r="F20" s="147">
        <v>126</v>
      </c>
      <c r="G20" s="147">
        <v>132</v>
      </c>
      <c r="H20" s="147">
        <v>119</v>
      </c>
      <c r="I20" s="147">
        <v>120</v>
      </c>
    </row>
    <row r="21" spans="1:10" ht="23.1" customHeight="1">
      <c r="A21" s="328"/>
      <c r="B21" s="150" t="s">
        <v>29</v>
      </c>
      <c r="C21" s="262" t="s">
        <v>168</v>
      </c>
      <c r="D21" s="262">
        <v>90</v>
      </c>
      <c r="E21" s="147">
        <v>100</v>
      </c>
      <c r="F21" s="147">
        <v>96</v>
      </c>
      <c r="G21" s="147">
        <v>100</v>
      </c>
      <c r="H21" s="147">
        <v>99</v>
      </c>
      <c r="I21" s="147">
        <v>97</v>
      </c>
    </row>
    <row r="22" spans="1:10" ht="23.1" customHeight="1">
      <c r="A22" s="328"/>
      <c r="B22" s="117" t="s">
        <v>169</v>
      </c>
      <c r="C22" s="262" t="s">
        <v>170</v>
      </c>
      <c r="D22" s="14">
        <v>60</v>
      </c>
      <c r="E22" s="147">
        <v>66</v>
      </c>
      <c r="F22" s="147">
        <v>67</v>
      </c>
      <c r="G22" s="147">
        <v>65</v>
      </c>
      <c r="H22" s="147">
        <v>67</v>
      </c>
      <c r="I22" s="147">
        <v>67</v>
      </c>
    </row>
    <row r="23" spans="1:10" ht="23.1" customHeight="1">
      <c r="A23" s="328"/>
      <c r="B23" s="117" t="s">
        <v>171</v>
      </c>
      <c r="C23" s="262" t="s">
        <v>363</v>
      </c>
      <c r="D23" s="14">
        <v>40</v>
      </c>
      <c r="E23" s="147">
        <v>43</v>
      </c>
      <c r="F23" s="147">
        <v>42</v>
      </c>
      <c r="G23" s="147">
        <v>42</v>
      </c>
      <c r="H23" s="147">
        <v>42</v>
      </c>
      <c r="I23" s="147">
        <v>43</v>
      </c>
    </row>
    <row r="24" spans="1:10" ht="23.1" customHeight="1">
      <c r="A24" s="328"/>
      <c r="B24" s="117" t="s">
        <v>172</v>
      </c>
      <c r="C24" s="262" t="s">
        <v>173</v>
      </c>
      <c r="D24" s="262">
        <v>90</v>
      </c>
      <c r="E24" s="147">
        <v>100</v>
      </c>
      <c r="F24" s="147">
        <v>94</v>
      </c>
      <c r="G24" s="147">
        <v>96</v>
      </c>
      <c r="H24" s="147">
        <v>101</v>
      </c>
      <c r="I24" s="147">
        <v>98</v>
      </c>
    </row>
    <row r="25" spans="1:10" ht="23.1" customHeight="1">
      <c r="A25" s="328"/>
      <c r="B25" s="117" t="s">
        <v>174</v>
      </c>
      <c r="C25" s="262" t="s">
        <v>175</v>
      </c>
      <c r="D25" s="262">
        <v>120</v>
      </c>
      <c r="E25" s="147">
        <v>136</v>
      </c>
      <c r="F25" s="147">
        <v>136</v>
      </c>
      <c r="G25" s="147">
        <v>139</v>
      </c>
      <c r="H25" s="147">
        <v>138</v>
      </c>
      <c r="I25" s="147">
        <v>133</v>
      </c>
    </row>
    <row r="26" spans="1:10" ht="23.1" customHeight="1">
      <c r="A26" s="328"/>
      <c r="B26" s="117" t="s">
        <v>176</v>
      </c>
      <c r="C26" s="262" t="s">
        <v>177</v>
      </c>
      <c r="D26" s="262">
        <v>70</v>
      </c>
      <c r="E26" s="147">
        <v>78</v>
      </c>
      <c r="F26" s="147">
        <v>80</v>
      </c>
      <c r="G26" s="147">
        <v>79</v>
      </c>
      <c r="H26" s="147">
        <v>76</v>
      </c>
      <c r="I26" s="147">
        <v>70</v>
      </c>
    </row>
    <row r="27" spans="1:10" ht="23.1" customHeight="1">
      <c r="A27" s="328"/>
      <c r="B27" s="117" t="s">
        <v>178</v>
      </c>
      <c r="C27" s="262" t="s">
        <v>179</v>
      </c>
      <c r="D27" s="262">
        <v>30</v>
      </c>
      <c r="E27" s="147">
        <v>30</v>
      </c>
      <c r="F27" s="147">
        <v>32</v>
      </c>
      <c r="G27" s="147">
        <v>30</v>
      </c>
      <c r="H27" s="147">
        <v>31</v>
      </c>
      <c r="I27" s="147">
        <v>30</v>
      </c>
    </row>
    <row r="28" spans="1:10" s="4" customFormat="1" ht="23.1" customHeight="1">
      <c r="A28" s="328"/>
      <c r="B28" s="117" t="s">
        <v>180</v>
      </c>
      <c r="C28" s="262" t="s">
        <v>181</v>
      </c>
      <c r="D28" s="262">
        <v>120</v>
      </c>
      <c r="E28" s="262">
        <v>131</v>
      </c>
      <c r="F28" s="262">
        <v>130</v>
      </c>
      <c r="G28" s="262">
        <v>128</v>
      </c>
      <c r="H28" s="262">
        <v>137</v>
      </c>
      <c r="I28" s="262">
        <v>129</v>
      </c>
    </row>
    <row r="29" spans="1:10" s="4" customFormat="1" ht="23.1" customHeight="1">
      <c r="A29" s="328"/>
      <c r="B29" s="117" t="s">
        <v>182</v>
      </c>
      <c r="C29" s="262" t="s">
        <v>363</v>
      </c>
      <c r="D29" s="262">
        <v>30</v>
      </c>
      <c r="E29" s="262">
        <v>28</v>
      </c>
      <c r="F29" s="262">
        <v>29</v>
      </c>
      <c r="G29" s="262">
        <v>30</v>
      </c>
      <c r="H29" s="262">
        <v>32</v>
      </c>
      <c r="I29" s="262">
        <v>34</v>
      </c>
    </row>
    <row r="30" spans="1:10" s="4" customFormat="1" ht="23.1" customHeight="1">
      <c r="A30" s="328"/>
      <c r="B30" s="117" t="s">
        <v>183</v>
      </c>
      <c r="C30" s="262" t="s">
        <v>184</v>
      </c>
      <c r="D30" s="262">
        <v>75</v>
      </c>
      <c r="E30" s="262">
        <v>87</v>
      </c>
      <c r="F30" s="262">
        <v>78</v>
      </c>
      <c r="G30" s="262">
        <v>86</v>
      </c>
      <c r="H30" s="262">
        <v>88</v>
      </c>
      <c r="I30" s="262">
        <v>85</v>
      </c>
    </row>
    <row r="31" spans="1:10" s="4" customFormat="1" ht="23.1" customHeight="1">
      <c r="A31" s="258"/>
      <c r="B31" s="117" t="s">
        <v>259</v>
      </c>
      <c r="C31" s="151" t="s">
        <v>324</v>
      </c>
      <c r="D31" s="262">
        <v>120</v>
      </c>
      <c r="E31" s="262" t="s">
        <v>16</v>
      </c>
      <c r="F31" s="262" t="s">
        <v>16</v>
      </c>
      <c r="G31" s="262">
        <v>107</v>
      </c>
      <c r="H31" s="262">
        <v>110</v>
      </c>
      <c r="I31" s="262">
        <v>108</v>
      </c>
      <c r="J31" s="32"/>
    </row>
    <row r="32" spans="1:10" ht="20.25" customHeight="1">
      <c r="A32" s="258"/>
      <c r="B32" s="117" t="s">
        <v>325</v>
      </c>
      <c r="C32" s="262" t="s">
        <v>260</v>
      </c>
      <c r="D32" s="262">
        <v>36</v>
      </c>
      <c r="E32" s="262" t="s">
        <v>16</v>
      </c>
      <c r="F32" s="262" t="s">
        <v>16</v>
      </c>
      <c r="G32" s="262">
        <v>35</v>
      </c>
      <c r="H32" s="262">
        <v>35</v>
      </c>
      <c r="I32" s="262">
        <v>33</v>
      </c>
    </row>
    <row r="33" spans="1:9" ht="20.25" customHeight="1">
      <c r="A33" s="258"/>
      <c r="B33" s="117" t="s">
        <v>261</v>
      </c>
      <c r="C33" s="262" t="s">
        <v>260</v>
      </c>
      <c r="D33" s="262">
        <v>79</v>
      </c>
      <c r="E33" s="262" t="s">
        <v>16</v>
      </c>
      <c r="F33" s="262" t="s">
        <v>16</v>
      </c>
      <c r="G33" s="262">
        <v>60</v>
      </c>
      <c r="H33" s="262">
        <v>60</v>
      </c>
      <c r="I33" s="262">
        <v>61</v>
      </c>
    </row>
    <row r="34" spans="1:9" ht="20.25" customHeight="1">
      <c r="A34" s="258"/>
      <c r="B34" s="117" t="s">
        <v>262</v>
      </c>
      <c r="C34" s="262" t="s">
        <v>260</v>
      </c>
      <c r="D34" s="262">
        <v>75</v>
      </c>
      <c r="E34" s="262" t="s">
        <v>16</v>
      </c>
      <c r="F34" s="262" t="s">
        <v>16</v>
      </c>
      <c r="G34" s="262">
        <v>55</v>
      </c>
      <c r="H34" s="262">
        <v>60</v>
      </c>
      <c r="I34" s="262">
        <v>70</v>
      </c>
    </row>
    <row r="35" spans="1:9" ht="20.25" customHeight="1">
      <c r="A35" s="258"/>
      <c r="B35" s="117" t="s">
        <v>263</v>
      </c>
      <c r="C35" s="262" t="s">
        <v>260</v>
      </c>
      <c r="D35" s="262">
        <v>65</v>
      </c>
      <c r="E35" s="262" t="s">
        <v>16</v>
      </c>
      <c r="F35" s="262" t="s">
        <v>16</v>
      </c>
      <c r="G35" s="262">
        <v>44</v>
      </c>
      <c r="H35" s="262">
        <v>55</v>
      </c>
      <c r="I35" s="262">
        <v>62</v>
      </c>
    </row>
    <row r="36" spans="1:9" ht="20.25" customHeight="1">
      <c r="A36" s="258"/>
      <c r="B36" s="117" t="s">
        <v>304</v>
      </c>
      <c r="C36" s="262" t="s">
        <v>305</v>
      </c>
      <c r="D36" s="262">
        <v>60</v>
      </c>
      <c r="E36" s="262" t="s">
        <v>16</v>
      </c>
      <c r="F36" s="262" t="s">
        <v>16</v>
      </c>
      <c r="G36" s="262" t="s">
        <v>16</v>
      </c>
      <c r="H36" s="262">
        <v>48</v>
      </c>
      <c r="I36" s="262">
        <v>51</v>
      </c>
    </row>
    <row r="37" spans="1:9" ht="20.25" customHeight="1">
      <c r="A37" s="258"/>
      <c r="B37" s="117" t="s">
        <v>306</v>
      </c>
      <c r="C37" s="262" t="s">
        <v>307</v>
      </c>
      <c r="D37" s="262">
        <v>120</v>
      </c>
      <c r="E37" s="262" t="s">
        <v>16</v>
      </c>
      <c r="F37" s="262" t="s">
        <v>16</v>
      </c>
      <c r="G37" s="262" t="s">
        <v>16</v>
      </c>
      <c r="H37" s="262">
        <v>84</v>
      </c>
      <c r="I37" s="262">
        <v>93</v>
      </c>
    </row>
    <row r="38" spans="1:9" ht="20.25" customHeight="1">
      <c r="A38" s="258"/>
      <c r="B38" s="117" t="s">
        <v>326</v>
      </c>
      <c r="C38" s="262" t="s">
        <v>308</v>
      </c>
      <c r="D38" s="262">
        <v>39</v>
      </c>
      <c r="E38" s="262" t="s">
        <v>16</v>
      </c>
      <c r="F38" s="262" t="s">
        <v>16</v>
      </c>
      <c r="G38" s="262" t="s">
        <v>16</v>
      </c>
      <c r="H38" s="262">
        <v>37</v>
      </c>
      <c r="I38" s="262">
        <v>36</v>
      </c>
    </row>
    <row r="39" spans="1:9" ht="20.25" customHeight="1" thickBot="1">
      <c r="A39" s="239"/>
      <c r="B39" s="120" t="s">
        <v>309</v>
      </c>
      <c r="C39" s="152" t="s">
        <v>308</v>
      </c>
      <c r="D39" s="137">
        <v>30</v>
      </c>
      <c r="E39" s="262" t="s">
        <v>16</v>
      </c>
      <c r="F39" s="262" t="s">
        <v>16</v>
      </c>
      <c r="G39" s="262" t="s">
        <v>16</v>
      </c>
      <c r="H39" s="137">
        <v>23</v>
      </c>
      <c r="I39" s="137">
        <v>26</v>
      </c>
    </row>
    <row r="40" spans="1:9" ht="13.5" customHeight="1" thickTop="1">
      <c r="A40" s="329" t="s">
        <v>376</v>
      </c>
      <c r="B40" s="329"/>
      <c r="C40" s="329"/>
      <c r="D40" s="329"/>
      <c r="E40" s="329"/>
      <c r="F40" s="329"/>
      <c r="G40" s="329"/>
      <c r="H40" s="329"/>
      <c r="I40" s="329"/>
    </row>
    <row r="41" spans="1:9" ht="13.5" customHeight="1">
      <c r="A41" s="30" t="s">
        <v>377</v>
      </c>
      <c r="B41" s="30"/>
      <c r="C41" s="30"/>
      <c r="D41" s="30"/>
      <c r="E41" s="238"/>
      <c r="F41" s="30"/>
      <c r="G41" s="30"/>
      <c r="H41" s="30"/>
      <c r="I41" s="30"/>
    </row>
  </sheetData>
  <customSheetViews>
    <customSheetView guid="{228E9C78-87FA-4404-BA90-3368E90D386B}" showPageBreaks="1" printArea="1" showRuler="0">
      <selection sqref="A1:I1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Header>&amp;L&amp;"ＭＳ ゴシック,標準"&amp;9 134　 社会福祉・労働</oddHeader>
      </headerFooter>
    </customSheetView>
    <customSheetView guid="{46A64006-5BDF-48E9-AFE8-74E23F90E042}" showPageBreaks="1" printArea="1" showRuler="0">
      <selection activeCell="K12" sqref="K12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明朝,標準"&amp;10 130</oddFooter>
      </headerFooter>
    </customSheetView>
  </customSheetViews>
  <mergeCells count="10">
    <mergeCell ref="A8:A13"/>
    <mergeCell ref="A14:A30"/>
    <mergeCell ref="A40:I40"/>
    <mergeCell ref="A3:B4"/>
    <mergeCell ref="C3:C4"/>
    <mergeCell ref="A1:I1"/>
    <mergeCell ref="D3:D4"/>
    <mergeCell ref="A5:A7"/>
    <mergeCell ref="G2:I2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3"/>
  <headerFooter alignWithMargins="0">
    <oddFooter>&amp;C&amp;"ＭＳ 明朝,標準"&amp;10 130</oddFooter>
  </headerFooter>
  <rowBreaks count="1" manualBreakCount="1">
    <brk id="4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"/>
  <sheetViews>
    <sheetView showGridLines="0" zoomScaleNormal="100" zoomScaleSheetLayoutView="100" workbookViewId="0">
      <selection activeCell="D16" sqref="D16"/>
    </sheetView>
  </sheetViews>
  <sheetFormatPr defaultRowHeight="13.5"/>
  <cols>
    <col min="1" max="1" width="22.25" style="69" customWidth="1"/>
    <col min="2" max="3" width="23.125" style="69" customWidth="1"/>
    <col min="4" max="6" width="15.875" style="69" customWidth="1"/>
    <col min="7" max="16384" width="9" style="69"/>
  </cols>
  <sheetData>
    <row r="1" spans="1:8" s="1" customFormat="1" ht="15.95" customHeight="1">
      <c r="A1" s="332" t="s">
        <v>330</v>
      </c>
      <c r="B1" s="332"/>
      <c r="C1" s="332"/>
      <c r="D1" s="35"/>
      <c r="E1" s="35"/>
      <c r="F1" s="35"/>
      <c r="G1" s="35"/>
      <c r="H1" s="35"/>
    </row>
    <row r="2" spans="1:8" s="30" customFormat="1" ht="12" customHeight="1" thickBot="1">
      <c r="A2" s="19" t="s">
        <v>185</v>
      </c>
      <c r="B2" s="138"/>
      <c r="C2" s="113" t="s">
        <v>403</v>
      </c>
      <c r="D2" s="36"/>
      <c r="E2" s="36"/>
      <c r="F2" s="36"/>
    </row>
    <row r="3" spans="1:8" s="3" customFormat="1" ht="30.75" customHeight="1" thickTop="1">
      <c r="A3" s="154" t="s">
        <v>63</v>
      </c>
      <c r="B3" s="130" t="s">
        <v>186</v>
      </c>
      <c r="C3" s="155" t="s">
        <v>187</v>
      </c>
      <c r="D3" s="12"/>
      <c r="E3" s="9"/>
      <c r="F3" s="9"/>
    </row>
    <row r="4" spans="1:8" s="4" customFormat="1" ht="26.1" customHeight="1">
      <c r="A4" s="117" t="s">
        <v>385</v>
      </c>
      <c r="B4" s="156">
        <v>289</v>
      </c>
      <c r="C4" s="127">
        <v>48770</v>
      </c>
      <c r="D4" s="12"/>
      <c r="E4" s="12"/>
      <c r="F4" s="12"/>
    </row>
    <row r="5" spans="1:8" s="4" customFormat="1" ht="26.1" customHeight="1">
      <c r="A5" s="117" t="s">
        <v>266</v>
      </c>
      <c r="B5" s="127">
        <v>341</v>
      </c>
      <c r="C5" s="127">
        <v>45846</v>
      </c>
      <c r="D5" s="12"/>
      <c r="E5" s="12"/>
      <c r="F5" s="12"/>
    </row>
    <row r="6" spans="1:8" s="3" customFormat="1" ht="26.1" customHeight="1">
      <c r="A6" s="117" t="s">
        <v>301</v>
      </c>
      <c r="B6" s="127">
        <v>581</v>
      </c>
      <c r="C6" s="127">
        <v>95646</v>
      </c>
      <c r="D6" s="12"/>
      <c r="E6" s="9"/>
      <c r="F6" s="9"/>
    </row>
    <row r="7" spans="1:8" s="4" customFormat="1" ht="26.1" customHeight="1">
      <c r="A7" s="117" t="s">
        <v>386</v>
      </c>
      <c r="B7" s="156">
        <v>918</v>
      </c>
      <c r="C7" s="127">
        <v>100867</v>
      </c>
      <c r="D7" s="12"/>
      <c r="E7" s="12"/>
      <c r="F7" s="12"/>
    </row>
    <row r="8" spans="1:8" s="3" customFormat="1" ht="20.25" customHeight="1" thickBot="1">
      <c r="A8" s="120" t="s">
        <v>387</v>
      </c>
      <c r="B8" s="272">
        <v>1034</v>
      </c>
      <c r="C8" s="268">
        <v>99567</v>
      </c>
      <c r="D8" s="12"/>
      <c r="E8" s="9"/>
      <c r="F8" s="9"/>
    </row>
    <row r="9" spans="1:8" s="3" customFormat="1" ht="14.25" customHeight="1" thickTop="1">
      <c r="A9" s="329" t="s">
        <v>374</v>
      </c>
      <c r="B9" s="329"/>
      <c r="C9" s="329"/>
      <c r="D9" s="9"/>
      <c r="E9" s="9"/>
      <c r="F9" s="9"/>
      <c r="G9" s="9"/>
      <c r="H9" s="9"/>
    </row>
    <row r="11" spans="1:8">
      <c r="A11" s="87" t="s">
        <v>264</v>
      </c>
    </row>
  </sheetData>
  <customSheetViews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0"/>
  <sheetViews>
    <sheetView showGridLines="0" zoomScaleNormal="100" zoomScaleSheetLayoutView="100" workbookViewId="0">
      <selection activeCell="F18" sqref="F18"/>
    </sheetView>
  </sheetViews>
  <sheetFormatPr defaultRowHeight="13.5"/>
  <cols>
    <col min="1" max="1" width="13" style="69" customWidth="1"/>
    <col min="2" max="2" width="15.25" style="69" customWidth="1"/>
    <col min="3" max="5" width="14.875" style="69" customWidth="1"/>
    <col min="6" max="6" width="15.5" style="69" customWidth="1"/>
    <col min="7" max="16384" width="9" style="69"/>
  </cols>
  <sheetData>
    <row r="1" spans="1:8" s="33" customFormat="1" ht="18" customHeight="1">
      <c r="A1" s="332" t="s">
        <v>331</v>
      </c>
      <c r="B1" s="332"/>
      <c r="C1" s="332"/>
      <c r="D1" s="332"/>
      <c r="E1" s="332"/>
      <c r="F1" s="332"/>
      <c r="G1" s="35"/>
      <c r="H1" s="35"/>
    </row>
    <row r="2" spans="1:8" s="37" customFormat="1" ht="12" customHeight="1" thickBot="1">
      <c r="A2" s="122" t="s">
        <v>267</v>
      </c>
      <c r="B2" s="138"/>
      <c r="C2" s="113"/>
      <c r="D2" s="138"/>
      <c r="E2" s="138"/>
      <c r="F2" s="113" t="s">
        <v>402</v>
      </c>
      <c r="G2" s="30"/>
      <c r="H2" s="30"/>
    </row>
    <row r="3" spans="1:8" ht="24" customHeight="1" thickTop="1">
      <c r="A3" s="316" t="s">
        <v>63</v>
      </c>
      <c r="B3" s="321" t="s">
        <v>188</v>
      </c>
      <c r="C3" s="322"/>
      <c r="D3" s="322"/>
      <c r="E3" s="335"/>
      <c r="F3" s="333" t="s">
        <v>189</v>
      </c>
      <c r="G3" s="3"/>
      <c r="H3" s="3"/>
    </row>
    <row r="4" spans="1:8" ht="24" customHeight="1">
      <c r="A4" s="317"/>
      <c r="B4" s="139" t="s">
        <v>0</v>
      </c>
      <c r="C4" s="130" t="s">
        <v>190</v>
      </c>
      <c r="D4" s="139" t="s">
        <v>191</v>
      </c>
      <c r="E4" s="139" t="s">
        <v>192</v>
      </c>
      <c r="F4" s="334"/>
      <c r="G4" s="71"/>
    </row>
    <row r="5" spans="1:8" s="71" customFormat="1" ht="24" customHeight="1">
      <c r="A5" s="11" t="s">
        <v>385</v>
      </c>
      <c r="B5" s="158">
        <v>1437</v>
      </c>
      <c r="C5" s="159">
        <v>1124</v>
      </c>
      <c r="D5" s="160">
        <v>248</v>
      </c>
      <c r="E5" s="160">
        <v>65</v>
      </c>
      <c r="F5" s="160">
        <v>4552</v>
      </c>
    </row>
    <row r="6" spans="1:8" s="71" customFormat="1" ht="24" customHeight="1">
      <c r="A6" s="117" t="s">
        <v>266</v>
      </c>
      <c r="B6" s="160">
        <v>1505</v>
      </c>
      <c r="C6" s="161">
        <v>1194</v>
      </c>
      <c r="D6" s="160">
        <v>244</v>
      </c>
      <c r="E6" s="160">
        <v>67</v>
      </c>
      <c r="F6" s="160">
        <v>5071</v>
      </c>
    </row>
    <row r="7" spans="1:8" ht="24" customHeight="1">
      <c r="A7" s="117" t="s">
        <v>301</v>
      </c>
      <c r="B7" s="160">
        <v>1508</v>
      </c>
      <c r="C7" s="161">
        <v>1181</v>
      </c>
      <c r="D7" s="160">
        <v>254</v>
      </c>
      <c r="E7" s="160">
        <v>73</v>
      </c>
      <c r="F7" s="160">
        <v>4655</v>
      </c>
    </row>
    <row r="8" spans="1:8" s="71" customFormat="1" ht="24" customHeight="1">
      <c r="A8" s="262" t="s">
        <v>386</v>
      </c>
      <c r="B8" s="158">
        <v>1541</v>
      </c>
      <c r="C8" s="161">
        <v>1215</v>
      </c>
      <c r="D8" s="160">
        <v>249</v>
      </c>
      <c r="E8" s="160">
        <v>77</v>
      </c>
      <c r="F8" s="160">
        <v>4356</v>
      </c>
    </row>
    <row r="9" spans="1:8" ht="24" customHeight="1" thickBot="1">
      <c r="A9" s="137" t="s">
        <v>387</v>
      </c>
      <c r="B9" s="273">
        <v>1464</v>
      </c>
      <c r="C9" s="274">
        <v>1135</v>
      </c>
      <c r="D9" s="275">
        <v>259</v>
      </c>
      <c r="E9" s="275">
        <v>70</v>
      </c>
      <c r="F9" s="275">
        <v>4204</v>
      </c>
    </row>
    <row r="10" spans="1:8" ht="6" customHeight="1" thickTop="1">
      <c r="A10" s="311"/>
      <c r="B10" s="311"/>
      <c r="C10" s="311"/>
      <c r="D10" s="311"/>
      <c r="E10" s="311"/>
      <c r="F10" s="311"/>
    </row>
  </sheetData>
  <customSheetViews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135</oddHeader>
      </headerFooter>
    </customSheetView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showGridLines="0" zoomScaleNormal="100" zoomScaleSheetLayoutView="100" workbookViewId="0">
      <selection activeCell="I18" sqref="I18"/>
    </sheetView>
  </sheetViews>
  <sheetFormatPr defaultColWidth="11" defaultRowHeight="15" customHeight="1"/>
  <cols>
    <col min="1" max="1" width="8.375" style="3" customWidth="1"/>
    <col min="2" max="2" width="10" style="3" customWidth="1"/>
    <col min="3" max="3" width="8.625" style="3" customWidth="1"/>
    <col min="4" max="5" width="10.5" style="3" customWidth="1"/>
    <col min="6" max="6" width="9.25" style="3" customWidth="1"/>
    <col min="7" max="7" width="10.25" style="3" customWidth="1"/>
    <col min="8" max="9" width="10" style="3" customWidth="1"/>
    <col min="10" max="16384" width="11" style="3"/>
  </cols>
  <sheetData>
    <row r="1" spans="1:9" s="16" customFormat="1" ht="17.25" customHeight="1">
      <c r="A1" s="309" t="s">
        <v>332</v>
      </c>
      <c r="B1" s="309"/>
      <c r="C1" s="309"/>
      <c r="D1" s="309"/>
      <c r="E1" s="309"/>
      <c r="F1" s="309"/>
      <c r="G1" s="309"/>
      <c r="H1" s="309"/>
      <c r="I1" s="309"/>
    </row>
    <row r="2" spans="1:9" s="39" customFormat="1" ht="12" customHeight="1" thickBot="1">
      <c r="A2" s="312" t="s">
        <v>2</v>
      </c>
      <c r="B2" s="312"/>
      <c r="C2" s="162"/>
      <c r="D2" s="162"/>
      <c r="E2" s="162"/>
      <c r="G2" s="310" t="s">
        <v>268</v>
      </c>
      <c r="H2" s="310"/>
      <c r="I2" s="310"/>
    </row>
    <row r="3" spans="1:9" ht="25.5" customHeight="1" thickTop="1">
      <c r="A3" s="337" t="s">
        <v>30</v>
      </c>
      <c r="B3" s="318" t="s">
        <v>111</v>
      </c>
      <c r="C3" s="321" t="s">
        <v>110</v>
      </c>
      <c r="D3" s="322"/>
      <c r="E3" s="322"/>
      <c r="F3" s="322"/>
      <c r="G3" s="335"/>
      <c r="H3" s="318" t="s">
        <v>112</v>
      </c>
      <c r="I3" s="339" t="s">
        <v>113</v>
      </c>
    </row>
    <row r="4" spans="1:9" s="13" customFormat="1" ht="43.5" customHeight="1">
      <c r="A4" s="338"/>
      <c r="B4" s="319"/>
      <c r="C4" s="261" t="s">
        <v>31</v>
      </c>
      <c r="D4" s="261" t="s">
        <v>32</v>
      </c>
      <c r="E4" s="261" t="s">
        <v>33</v>
      </c>
      <c r="F4" s="261" t="s">
        <v>34</v>
      </c>
      <c r="G4" s="125" t="s">
        <v>35</v>
      </c>
      <c r="H4" s="319"/>
      <c r="I4" s="340"/>
    </row>
    <row r="5" spans="1:9" s="4" customFormat="1" ht="26.1" customHeight="1">
      <c r="A5" s="117" t="s">
        <v>380</v>
      </c>
      <c r="B5" s="164">
        <v>5930</v>
      </c>
      <c r="C5" s="164">
        <v>424</v>
      </c>
      <c r="D5" s="164">
        <v>449</v>
      </c>
      <c r="E5" s="164">
        <v>83</v>
      </c>
      <c r="F5" s="127">
        <v>1624</v>
      </c>
      <c r="G5" s="164">
        <v>3350</v>
      </c>
      <c r="H5" s="164">
        <v>1248</v>
      </c>
      <c r="I5" s="127">
        <v>1199</v>
      </c>
    </row>
    <row r="6" spans="1:9" s="4" customFormat="1" ht="26.1" customHeight="1">
      <c r="A6" s="117" t="s">
        <v>253</v>
      </c>
      <c r="B6" s="164">
        <v>5994</v>
      </c>
      <c r="C6" s="164">
        <v>424</v>
      </c>
      <c r="D6" s="164">
        <v>450</v>
      </c>
      <c r="E6" s="164">
        <v>80</v>
      </c>
      <c r="F6" s="127">
        <v>1660</v>
      </c>
      <c r="G6" s="164">
        <v>3380</v>
      </c>
      <c r="H6" s="164">
        <v>1311</v>
      </c>
      <c r="I6" s="127">
        <v>1282</v>
      </c>
    </row>
    <row r="7" spans="1:9" s="2" customFormat="1" ht="26.1" customHeight="1">
      <c r="A7" s="117" t="s">
        <v>298</v>
      </c>
      <c r="B7" s="164">
        <v>6021</v>
      </c>
      <c r="C7" s="164">
        <v>425</v>
      </c>
      <c r="D7" s="164">
        <v>456</v>
      </c>
      <c r="E7" s="164">
        <v>78</v>
      </c>
      <c r="F7" s="127">
        <v>1725</v>
      </c>
      <c r="G7" s="164">
        <v>3337</v>
      </c>
      <c r="H7" s="164">
        <v>1433</v>
      </c>
      <c r="I7" s="127">
        <v>1398</v>
      </c>
    </row>
    <row r="8" spans="1:9" s="5" customFormat="1" ht="26.1" customHeight="1">
      <c r="A8" s="117" t="s">
        <v>381</v>
      </c>
      <c r="B8" s="164">
        <v>6020</v>
      </c>
      <c r="C8" s="164">
        <v>425</v>
      </c>
      <c r="D8" s="164">
        <v>458</v>
      </c>
      <c r="E8" s="164">
        <v>80</v>
      </c>
      <c r="F8" s="127">
        <v>1752</v>
      </c>
      <c r="G8" s="164">
        <v>3305</v>
      </c>
      <c r="H8" s="164">
        <v>1522</v>
      </c>
      <c r="I8" s="127">
        <v>1460</v>
      </c>
    </row>
    <row r="9" spans="1:9" s="2" customFormat="1" ht="26.1" customHeight="1" thickBot="1">
      <c r="A9" s="120" t="s">
        <v>382</v>
      </c>
      <c r="B9" s="165">
        <v>6101</v>
      </c>
      <c r="C9" s="165">
        <v>419</v>
      </c>
      <c r="D9" s="165">
        <v>469</v>
      </c>
      <c r="E9" s="165">
        <v>73</v>
      </c>
      <c r="F9" s="268">
        <v>1862</v>
      </c>
      <c r="G9" s="165">
        <v>3278</v>
      </c>
      <c r="H9" s="165">
        <v>1590</v>
      </c>
      <c r="I9" s="268">
        <v>1507</v>
      </c>
    </row>
    <row r="10" spans="1:9" s="26" customFormat="1" ht="13.5" customHeight="1" thickTop="1">
      <c r="A10" s="336" t="s">
        <v>353</v>
      </c>
      <c r="B10" s="336"/>
      <c r="C10" s="336"/>
      <c r="D10" s="336"/>
      <c r="E10" s="336"/>
      <c r="F10" s="336"/>
      <c r="G10" s="336"/>
      <c r="H10" s="336"/>
      <c r="I10" s="336"/>
    </row>
    <row r="11" spans="1:9" s="30" customFormat="1" ht="13.5" customHeight="1">
      <c r="A11" s="315" t="s">
        <v>364</v>
      </c>
      <c r="B11" s="315"/>
      <c r="C11" s="315"/>
      <c r="D11" s="315"/>
      <c r="E11" s="315"/>
      <c r="F11" s="315"/>
      <c r="G11" s="315"/>
      <c r="H11" s="315"/>
      <c r="I11" s="315"/>
    </row>
    <row r="12" spans="1:9" s="43" customFormat="1" ht="12" customHeight="1">
      <c r="A12" s="42"/>
      <c r="B12" s="42"/>
      <c r="C12" s="42"/>
      <c r="D12" s="42"/>
      <c r="E12" s="42"/>
      <c r="F12" s="42"/>
      <c r="G12" s="42"/>
      <c r="H12" s="42"/>
      <c r="I12" s="42"/>
    </row>
    <row r="13" spans="1:9" ht="15" customHeight="1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46"/>
  <sheetViews>
    <sheetView showGridLines="0" zoomScaleNormal="100" zoomScaleSheetLayoutView="100" workbookViewId="0">
      <selection activeCell="A46" sqref="A46"/>
    </sheetView>
  </sheetViews>
  <sheetFormatPr defaultColWidth="11" defaultRowHeight="15" customHeight="1"/>
  <cols>
    <col min="1" max="1" width="12.625" style="3" customWidth="1"/>
    <col min="2" max="11" width="8.125" style="3" customWidth="1"/>
    <col min="12" max="21" width="7.5" style="30" customWidth="1"/>
    <col min="22" max="16384" width="11" style="3"/>
  </cols>
  <sheetData>
    <row r="1" spans="1:21" s="1" customFormat="1" ht="17.100000000000001" customHeight="1">
      <c r="A1" s="313" t="s">
        <v>432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s="26" customFormat="1" ht="12" customHeight="1" thickBot="1">
      <c r="A2" s="245" t="s">
        <v>36</v>
      </c>
      <c r="B2" s="112"/>
      <c r="C2" s="112"/>
      <c r="D2" s="112"/>
      <c r="E2" s="112"/>
      <c r="F2" s="112"/>
      <c r="G2" s="112"/>
      <c r="H2" s="112"/>
      <c r="I2" s="112"/>
      <c r="J2" s="310" t="s">
        <v>431</v>
      </c>
      <c r="K2" s="310"/>
    </row>
    <row r="3" spans="1:21" ht="21" customHeight="1" thickTop="1">
      <c r="A3" s="316" t="s">
        <v>37</v>
      </c>
      <c r="B3" s="322" t="s">
        <v>0</v>
      </c>
      <c r="C3" s="335"/>
      <c r="D3" s="321" t="s">
        <v>38</v>
      </c>
      <c r="E3" s="335"/>
      <c r="F3" s="321" t="s">
        <v>39</v>
      </c>
      <c r="G3" s="335"/>
      <c r="H3" s="321" t="s">
        <v>40</v>
      </c>
      <c r="I3" s="335"/>
      <c r="J3" s="321" t="s">
        <v>41</v>
      </c>
      <c r="K3" s="322"/>
      <c r="L3" s="65"/>
    </row>
    <row r="4" spans="1:21" ht="21" customHeight="1">
      <c r="A4" s="317"/>
      <c r="B4" s="249" t="s">
        <v>1</v>
      </c>
      <c r="C4" s="124" t="s">
        <v>45</v>
      </c>
      <c r="D4" s="124" t="s">
        <v>1</v>
      </c>
      <c r="E4" s="124" t="s">
        <v>45</v>
      </c>
      <c r="F4" s="124" t="s">
        <v>1</v>
      </c>
      <c r="G4" s="124" t="s">
        <v>45</v>
      </c>
      <c r="H4" s="124" t="s">
        <v>1</v>
      </c>
      <c r="I4" s="124" t="s">
        <v>430</v>
      </c>
      <c r="J4" s="249" t="s">
        <v>1</v>
      </c>
      <c r="K4" s="248" t="s">
        <v>45</v>
      </c>
      <c r="L4" s="65"/>
    </row>
    <row r="5" spans="1:21" s="11" customFormat="1" ht="18" customHeight="1">
      <c r="A5" s="247" t="s">
        <v>385</v>
      </c>
      <c r="B5" s="176">
        <v>45124</v>
      </c>
      <c r="C5" s="177">
        <v>248815</v>
      </c>
      <c r="D5" s="177">
        <v>520</v>
      </c>
      <c r="E5" s="177">
        <v>23751</v>
      </c>
      <c r="F5" s="177">
        <v>1178</v>
      </c>
      <c r="G5" s="177">
        <v>14560</v>
      </c>
      <c r="H5" s="177">
        <v>527</v>
      </c>
      <c r="I5" s="177">
        <v>7091</v>
      </c>
      <c r="J5" s="177">
        <v>11214</v>
      </c>
      <c r="K5" s="177">
        <v>11214</v>
      </c>
      <c r="L5" s="61"/>
      <c r="M5" s="62"/>
      <c r="N5" s="62"/>
      <c r="O5" s="61"/>
      <c r="P5" s="61"/>
      <c r="Q5" s="61"/>
      <c r="R5" s="61"/>
      <c r="S5" s="61"/>
      <c r="T5" s="61"/>
      <c r="U5" s="61"/>
    </row>
    <row r="6" spans="1:21" s="11" customFormat="1" ht="18" customHeight="1">
      <c r="A6" s="247" t="s">
        <v>266</v>
      </c>
      <c r="B6" s="176">
        <v>43966</v>
      </c>
      <c r="C6" s="177">
        <v>233664</v>
      </c>
      <c r="D6" s="177">
        <v>495</v>
      </c>
      <c r="E6" s="177">
        <v>22319</v>
      </c>
      <c r="F6" s="177">
        <v>1215</v>
      </c>
      <c r="G6" s="177">
        <v>15156</v>
      </c>
      <c r="H6" s="177">
        <v>581</v>
      </c>
      <c r="I6" s="177">
        <v>7507</v>
      </c>
      <c r="J6" s="177">
        <v>10592</v>
      </c>
      <c r="K6" s="177">
        <v>10592</v>
      </c>
      <c r="L6" s="61"/>
      <c r="M6" s="62"/>
      <c r="N6" s="62"/>
      <c r="O6" s="61"/>
      <c r="P6" s="61"/>
      <c r="Q6" s="61"/>
      <c r="R6" s="61"/>
      <c r="S6" s="61"/>
      <c r="T6" s="61"/>
      <c r="U6" s="61"/>
    </row>
    <row r="7" spans="1:21" s="44" customFormat="1" ht="18" customHeight="1">
      <c r="A7" s="247" t="s">
        <v>301</v>
      </c>
      <c r="B7" s="176">
        <v>41772</v>
      </c>
      <c r="C7" s="177">
        <v>204387</v>
      </c>
      <c r="D7" s="177">
        <v>498</v>
      </c>
      <c r="E7" s="177">
        <v>20803</v>
      </c>
      <c r="F7" s="177">
        <v>1224</v>
      </c>
      <c r="G7" s="177">
        <v>13807</v>
      </c>
      <c r="H7" s="177">
        <v>549</v>
      </c>
      <c r="I7" s="177">
        <v>6059</v>
      </c>
      <c r="J7" s="177">
        <v>9615</v>
      </c>
      <c r="K7" s="177">
        <v>9615</v>
      </c>
      <c r="L7" s="63"/>
      <c r="M7" s="62"/>
      <c r="N7" s="62"/>
      <c r="O7" s="63"/>
      <c r="P7" s="63"/>
      <c r="Q7" s="63"/>
      <c r="R7" s="63"/>
      <c r="S7" s="63"/>
      <c r="T7" s="63"/>
      <c r="U7" s="63"/>
    </row>
    <row r="8" spans="1:21" s="44" customFormat="1" ht="18" customHeight="1">
      <c r="A8" s="247" t="s">
        <v>386</v>
      </c>
      <c r="B8" s="176">
        <v>1042</v>
      </c>
      <c r="C8" s="177">
        <v>85345</v>
      </c>
      <c r="D8" s="177">
        <v>210</v>
      </c>
      <c r="E8" s="177">
        <v>8664</v>
      </c>
      <c r="F8" s="177">
        <v>570</v>
      </c>
      <c r="G8" s="177">
        <v>6461</v>
      </c>
      <c r="H8" s="177">
        <v>262</v>
      </c>
      <c r="I8" s="177">
        <v>2691</v>
      </c>
      <c r="J8" s="177" t="s">
        <v>407</v>
      </c>
      <c r="K8" s="177" t="s">
        <v>16</v>
      </c>
      <c r="L8" s="63"/>
      <c r="M8" s="62"/>
      <c r="N8" s="62"/>
      <c r="O8" s="63"/>
      <c r="P8" s="63"/>
      <c r="Q8" s="63"/>
      <c r="R8" s="63"/>
      <c r="S8" s="63"/>
      <c r="T8" s="63"/>
      <c r="U8" s="63"/>
    </row>
    <row r="9" spans="1:21" s="175" customFormat="1" ht="18" customHeight="1">
      <c r="A9" s="170" t="s">
        <v>387</v>
      </c>
      <c r="B9" s="306">
        <v>290</v>
      </c>
      <c r="C9" s="280">
        <v>57783</v>
      </c>
      <c r="D9" s="280">
        <v>117</v>
      </c>
      <c r="E9" s="280">
        <v>4442</v>
      </c>
      <c r="F9" s="280">
        <v>173</v>
      </c>
      <c r="G9" s="280">
        <v>1875</v>
      </c>
      <c r="H9" s="307" t="s">
        <v>16</v>
      </c>
      <c r="I9" s="307" t="s">
        <v>16</v>
      </c>
      <c r="J9" s="307" t="s">
        <v>16</v>
      </c>
      <c r="K9" s="307" t="s">
        <v>16</v>
      </c>
      <c r="L9" s="172"/>
      <c r="M9" s="173"/>
      <c r="N9" s="174"/>
      <c r="O9" s="174"/>
      <c r="P9" s="174"/>
      <c r="Q9" s="174"/>
      <c r="R9" s="174"/>
      <c r="S9" s="174"/>
      <c r="T9" s="174"/>
      <c r="U9" s="174"/>
    </row>
    <row r="10" spans="1:21" s="14" customFormat="1" ht="18" customHeight="1">
      <c r="A10" s="247" t="s">
        <v>408</v>
      </c>
      <c r="B10" s="176" t="s">
        <v>404</v>
      </c>
      <c r="C10" s="177">
        <v>3835</v>
      </c>
      <c r="D10" s="276" t="s">
        <v>16</v>
      </c>
      <c r="E10" s="276" t="s">
        <v>16</v>
      </c>
      <c r="F10" s="276" t="s">
        <v>16</v>
      </c>
      <c r="G10" s="276" t="s">
        <v>16</v>
      </c>
      <c r="H10" s="276" t="s">
        <v>16</v>
      </c>
      <c r="I10" s="276" t="s">
        <v>16</v>
      </c>
      <c r="J10" s="276" t="s">
        <v>16</v>
      </c>
      <c r="K10" s="276" t="s">
        <v>16</v>
      </c>
      <c r="L10" s="64"/>
      <c r="M10" s="62"/>
      <c r="N10" s="62"/>
      <c r="O10" s="64"/>
      <c r="P10" s="64"/>
      <c r="Q10" s="64"/>
      <c r="R10" s="64"/>
      <c r="S10" s="64"/>
      <c r="T10" s="64"/>
      <c r="U10" s="64"/>
    </row>
    <row r="11" spans="1:21" s="14" customFormat="1" ht="18" customHeight="1">
      <c r="A11" s="247" t="s">
        <v>46</v>
      </c>
      <c r="B11" s="176" t="s">
        <v>404</v>
      </c>
      <c r="C11" s="177">
        <v>3944</v>
      </c>
      <c r="D11" s="276" t="s">
        <v>16</v>
      </c>
      <c r="E11" s="276" t="s">
        <v>16</v>
      </c>
      <c r="F11" s="276" t="s">
        <v>16</v>
      </c>
      <c r="G11" s="276" t="s">
        <v>16</v>
      </c>
      <c r="H11" s="276" t="s">
        <v>16</v>
      </c>
      <c r="I11" s="276" t="s">
        <v>16</v>
      </c>
      <c r="J11" s="276" t="s">
        <v>16</v>
      </c>
      <c r="K11" s="276" t="s">
        <v>16</v>
      </c>
      <c r="L11" s="64"/>
      <c r="M11" s="62"/>
      <c r="N11" s="62"/>
      <c r="O11" s="64"/>
      <c r="P11" s="64"/>
      <c r="Q11" s="64"/>
      <c r="R11" s="64"/>
      <c r="S11" s="64"/>
      <c r="T11" s="64"/>
      <c r="U11" s="64"/>
    </row>
    <row r="12" spans="1:21" s="14" customFormat="1" ht="18" customHeight="1">
      <c r="A12" s="247" t="s">
        <v>47</v>
      </c>
      <c r="B12" s="176" t="s">
        <v>404</v>
      </c>
      <c r="C12" s="177">
        <v>4436</v>
      </c>
      <c r="D12" s="276" t="s">
        <v>16</v>
      </c>
      <c r="E12" s="276" t="s">
        <v>16</v>
      </c>
      <c r="F12" s="276" t="s">
        <v>16</v>
      </c>
      <c r="G12" s="276" t="s">
        <v>16</v>
      </c>
      <c r="H12" s="276" t="s">
        <v>16</v>
      </c>
      <c r="I12" s="276" t="s">
        <v>16</v>
      </c>
      <c r="J12" s="276" t="s">
        <v>16</v>
      </c>
      <c r="K12" s="276" t="s">
        <v>16</v>
      </c>
      <c r="L12" s="64"/>
      <c r="M12" s="62"/>
      <c r="N12" s="62"/>
      <c r="O12" s="64"/>
      <c r="P12" s="64"/>
      <c r="Q12" s="64"/>
      <c r="R12" s="64"/>
      <c r="S12" s="64"/>
      <c r="T12" s="64"/>
      <c r="U12" s="64"/>
    </row>
    <row r="13" spans="1:21" s="14" customFormat="1" ht="18" customHeight="1">
      <c r="A13" s="247" t="s">
        <v>48</v>
      </c>
      <c r="B13" s="176" t="s">
        <v>404</v>
      </c>
      <c r="C13" s="177">
        <v>4078</v>
      </c>
      <c r="D13" s="276" t="s">
        <v>16</v>
      </c>
      <c r="E13" s="276" t="s">
        <v>16</v>
      </c>
      <c r="F13" s="276" t="s">
        <v>16</v>
      </c>
      <c r="G13" s="276" t="s">
        <v>16</v>
      </c>
      <c r="H13" s="276" t="s">
        <v>16</v>
      </c>
      <c r="I13" s="276" t="s">
        <v>16</v>
      </c>
      <c r="J13" s="276" t="s">
        <v>16</v>
      </c>
      <c r="K13" s="276" t="s">
        <v>16</v>
      </c>
      <c r="L13" s="64"/>
      <c r="M13" s="62"/>
      <c r="N13" s="62"/>
      <c r="O13" s="64"/>
      <c r="P13" s="64"/>
      <c r="Q13" s="64"/>
      <c r="R13" s="64"/>
      <c r="S13" s="64"/>
      <c r="T13" s="64"/>
      <c r="U13" s="64"/>
    </row>
    <row r="14" spans="1:21" s="14" customFormat="1" ht="18" customHeight="1">
      <c r="A14" s="247" t="s">
        <v>49</v>
      </c>
      <c r="B14" s="176" t="s">
        <v>404</v>
      </c>
      <c r="C14" s="177">
        <v>3282</v>
      </c>
      <c r="D14" s="276" t="s">
        <v>16</v>
      </c>
      <c r="E14" s="276" t="s">
        <v>16</v>
      </c>
      <c r="F14" s="276" t="s">
        <v>16</v>
      </c>
      <c r="G14" s="276" t="s">
        <v>16</v>
      </c>
      <c r="H14" s="276" t="s">
        <v>16</v>
      </c>
      <c r="I14" s="276" t="s">
        <v>16</v>
      </c>
      <c r="J14" s="276" t="s">
        <v>16</v>
      </c>
      <c r="K14" s="276" t="s">
        <v>16</v>
      </c>
      <c r="L14" s="64"/>
      <c r="M14" s="62"/>
      <c r="N14" s="62"/>
      <c r="O14" s="64"/>
      <c r="P14" s="64"/>
      <c r="Q14" s="64"/>
      <c r="R14" s="64"/>
      <c r="S14" s="64"/>
      <c r="T14" s="64"/>
      <c r="U14" s="64"/>
    </row>
    <row r="15" spans="1:21" s="14" customFormat="1" ht="18" customHeight="1">
      <c r="A15" s="247" t="s">
        <v>50</v>
      </c>
      <c r="B15" s="176" t="s">
        <v>404</v>
      </c>
      <c r="C15" s="177">
        <v>4220</v>
      </c>
      <c r="D15" s="276" t="s">
        <v>16</v>
      </c>
      <c r="E15" s="276" t="s">
        <v>16</v>
      </c>
      <c r="F15" s="276" t="s">
        <v>16</v>
      </c>
      <c r="G15" s="276" t="s">
        <v>16</v>
      </c>
      <c r="H15" s="276" t="s">
        <v>16</v>
      </c>
      <c r="I15" s="276" t="s">
        <v>16</v>
      </c>
      <c r="J15" s="276" t="s">
        <v>16</v>
      </c>
      <c r="K15" s="276" t="s">
        <v>16</v>
      </c>
      <c r="L15" s="64"/>
      <c r="M15" s="62"/>
      <c r="N15" s="62"/>
      <c r="O15" s="64"/>
      <c r="P15" s="64"/>
      <c r="Q15" s="64"/>
      <c r="R15" s="64"/>
      <c r="S15" s="64"/>
      <c r="T15" s="64"/>
      <c r="U15" s="64"/>
    </row>
    <row r="16" spans="1:21" s="14" customFormat="1" ht="18" customHeight="1">
      <c r="A16" s="247" t="s">
        <v>51</v>
      </c>
      <c r="B16" s="176" t="s">
        <v>404</v>
      </c>
      <c r="C16" s="177">
        <v>4171</v>
      </c>
      <c r="D16" s="276" t="s">
        <v>16</v>
      </c>
      <c r="E16" s="276" t="s">
        <v>16</v>
      </c>
      <c r="F16" s="276" t="s">
        <v>16</v>
      </c>
      <c r="G16" s="276" t="s">
        <v>16</v>
      </c>
      <c r="H16" s="276" t="s">
        <v>16</v>
      </c>
      <c r="I16" s="276" t="s">
        <v>16</v>
      </c>
      <c r="J16" s="276" t="s">
        <v>16</v>
      </c>
      <c r="K16" s="276" t="s">
        <v>16</v>
      </c>
      <c r="L16" s="64"/>
      <c r="M16" s="62"/>
      <c r="N16" s="62"/>
      <c r="O16" s="64"/>
      <c r="P16" s="64"/>
      <c r="Q16" s="64"/>
      <c r="R16" s="64"/>
      <c r="S16" s="64"/>
      <c r="T16" s="64"/>
      <c r="U16" s="64"/>
    </row>
    <row r="17" spans="1:21" s="14" customFormat="1" ht="18" customHeight="1">
      <c r="A17" s="247" t="s">
        <v>52</v>
      </c>
      <c r="B17" s="176" t="s">
        <v>404</v>
      </c>
      <c r="C17" s="177">
        <v>4455</v>
      </c>
      <c r="D17" s="276" t="s">
        <v>16</v>
      </c>
      <c r="E17" s="276" t="s">
        <v>16</v>
      </c>
      <c r="F17" s="276" t="s">
        <v>16</v>
      </c>
      <c r="G17" s="276" t="s">
        <v>16</v>
      </c>
      <c r="H17" s="276" t="s">
        <v>16</v>
      </c>
      <c r="I17" s="276" t="s">
        <v>16</v>
      </c>
      <c r="J17" s="276" t="s">
        <v>16</v>
      </c>
      <c r="K17" s="276" t="s">
        <v>16</v>
      </c>
      <c r="L17" s="64"/>
      <c r="M17" s="62"/>
      <c r="N17" s="62"/>
      <c r="O17" s="64"/>
      <c r="P17" s="64"/>
      <c r="Q17" s="64"/>
      <c r="R17" s="64"/>
      <c r="S17" s="64"/>
      <c r="T17" s="64"/>
      <c r="U17" s="64"/>
    </row>
    <row r="18" spans="1:21" s="14" customFormat="1" ht="18" customHeight="1">
      <c r="A18" s="247" t="s">
        <v>53</v>
      </c>
      <c r="B18" s="176">
        <v>66</v>
      </c>
      <c r="C18" s="177">
        <v>5923</v>
      </c>
      <c r="D18" s="177">
        <v>29</v>
      </c>
      <c r="E18" s="177">
        <v>1433</v>
      </c>
      <c r="F18" s="177">
        <v>37</v>
      </c>
      <c r="G18" s="177">
        <v>437</v>
      </c>
      <c r="H18" s="276" t="s">
        <v>16</v>
      </c>
      <c r="I18" s="276" t="s">
        <v>16</v>
      </c>
      <c r="J18" s="276" t="s">
        <v>16</v>
      </c>
      <c r="K18" s="276" t="s">
        <v>16</v>
      </c>
      <c r="L18" s="64"/>
      <c r="M18" s="62"/>
      <c r="N18" s="62"/>
      <c r="O18" s="64"/>
      <c r="P18" s="64"/>
      <c r="Q18" s="64"/>
      <c r="R18" s="64"/>
      <c r="S18" s="64"/>
      <c r="T18" s="64"/>
      <c r="U18" s="64"/>
    </row>
    <row r="19" spans="1:21" s="14" customFormat="1" ht="18" customHeight="1">
      <c r="A19" s="244" t="s">
        <v>409</v>
      </c>
      <c r="B19" s="176">
        <v>76</v>
      </c>
      <c r="C19" s="177">
        <v>6034</v>
      </c>
      <c r="D19" s="177">
        <v>31</v>
      </c>
      <c r="E19" s="177">
        <v>1165</v>
      </c>
      <c r="F19" s="177">
        <v>45</v>
      </c>
      <c r="G19" s="177">
        <v>417</v>
      </c>
      <c r="H19" s="276" t="s">
        <v>16</v>
      </c>
      <c r="I19" s="276" t="s">
        <v>16</v>
      </c>
      <c r="J19" s="276" t="s">
        <v>16</v>
      </c>
      <c r="K19" s="276" t="s">
        <v>16</v>
      </c>
      <c r="L19" s="64"/>
      <c r="M19" s="62"/>
      <c r="N19" s="62"/>
      <c r="O19" s="64"/>
      <c r="P19" s="64"/>
      <c r="Q19" s="64"/>
      <c r="R19" s="64"/>
      <c r="S19" s="64"/>
      <c r="T19" s="64"/>
      <c r="U19" s="64"/>
    </row>
    <row r="20" spans="1:21" s="14" customFormat="1" ht="18" customHeight="1">
      <c r="A20" s="247" t="s">
        <v>54</v>
      </c>
      <c r="B20" s="176">
        <v>75</v>
      </c>
      <c r="C20" s="177">
        <v>6730</v>
      </c>
      <c r="D20" s="177">
        <v>28</v>
      </c>
      <c r="E20" s="177">
        <v>694</v>
      </c>
      <c r="F20" s="177">
        <v>47</v>
      </c>
      <c r="G20" s="177">
        <v>551</v>
      </c>
      <c r="H20" s="276" t="s">
        <v>16</v>
      </c>
      <c r="I20" s="276" t="s">
        <v>16</v>
      </c>
      <c r="J20" s="276" t="s">
        <v>16</v>
      </c>
      <c r="K20" s="276" t="s">
        <v>16</v>
      </c>
      <c r="L20" s="64"/>
      <c r="M20" s="62"/>
      <c r="N20" s="62"/>
      <c r="O20" s="64"/>
      <c r="P20" s="64"/>
      <c r="Q20" s="64"/>
      <c r="R20" s="64"/>
      <c r="S20" s="64"/>
      <c r="T20" s="64"/>
      <c r="U20" s="64"/>
    </row>
    <row r="21" spans="1:21" s="14" customFormat="1" ht="18" customHeight="1" thickBot="1">
      <c r="A21" s="137" t="s">
        <v>55</v>
      </c>
      <c r="B21" s="277">
        <v>73</v>
      </c>
      <c r="C21" s="177">
        <v>6675</v>
      </c>
      <c r="D21" s="278">
        <v>29</v>
      </c>
      <c r="E21" s="278">
        <v>1150</v>
      </c>
      <c r="F21" s="278">
        <v>44</v>
      </c>
      <c r="G21" s="278">
        <v>470</v>
      </c>
      <c r="H21" s="279" t="s">
        <v>16</v>
      </c>
      <c r="I21" s="279" t="s">
        <v>16</v>
      </c>
      <c r="J21" s="279" t="s">
        <v>16</v>
      </c>
      <c r="K21" s="279" t="s">
        <v>16</v>
      </c>
      <c r="L21" s="64"/>
      <c r="M21" s="62"/>
      <c r="N21" s="62"/>
      <c r="O21" s="64"/>
      <c r="P21" s="64"/>
      <c r="Q21" s="64"/>
      <c r="R21" s="64"/>
      <c r="S21" s="64"/>
      <c r="T21" s="64"/>
      <c r="U21" s="64"/>
    </row>
    <row r="22" spans="1:21" ht="12" customHeight="1" thickTop="1" thickBot="1">
      <c r="A22" s="178"/>
      <c r="B22" s="153"/>
      <c r="C22" s="178"/>
      <c r="D22" s="153"/>
      <c r="E22" s="153"/>
      <c r="F22" s="153"/>
      <c r="G22" s="153"/>
      <c r="H22" s="4"/>
      <c r="I22" s="4"/>
      <c r="J22" s="4"/>
    </row>
    <row r="23" spans="1:21" ht="21" customHeight="1" thickTop="1">
      <c r="A23" s="316" t="s">
        <v>37</v>
      </c>
      <c r="B23" s="341" t="s">
        <v>42</v>
      </c>
      <c r="C23" s="342"/>
      <c r="D23" s="321" t="s">
        <v>43</v>
      </c>
      <c r="E23" s="335"/>
      <c r="F23" s="321" t="s">
        <v>44</v>
      </c>
      <c r="G23" s="335"/>
      <c r="H23" s="246" t="s">
        <v>410</v>
      </c>
      <c r="I23" s="8"/>
      <c r="J23" s="8"/>
    </row>
    <row r="24" spans="1:21" ht="21" customHeight="1">
      <c r="A24" s="317"/>
      <c r="B24" s="249" t="s">
        <v>1</v>
      </c>
      <c r="C24" s="124" t="s">
        <v>45</v>
      </c>
      <c r="D24" s="124" t="s">
        <v>1</v>
      </c>
      <c r="E24" s="124" t="s">
        <v>45</v>
      </c>
      <c r="F24" s="124" t="s">
        <v>1</v>
      </c>
      <c r="G24" s="124" t="s">
        <v>45</v>
      </c>
      <c r="H24" s="248" t="s">
        <v>45</v>
      </c>
      <c r="I24" s="8"/>
      <c r="J24" s="250"/>
    </row>
    <row r="25" spans="1:21" ht="18" customHeight="1">
      <c r="A25" s="117" t="s">
        <v>385</v>
      </c>
      <c r="B25" s="177">
        <v>503</v>
      </c>
      <c r="C25" s="177">
        <v>10328</v>
      </c>
      <c r="D25" s="177">
        <v>459</v>
      </c>
      <c r="E25" s="177">
        <v>10171</v>
      </c>
      <c r="F25" s="177">
        <v>30723</v>
      </c>
      <c r="G25" s="177">
        <v>30723</v>
      </c>
      <c r="H25" s="251">
        <v>140977</v>
      </c>
      <c r="I25" s="169"/>
      <c r="J25" s="169"/>
    </row>
    <row r="26" spans="1:21" ht="18" customHeight="1">
      <c r="A26" s="117" t="s">
        <v>266</v>
      </c>
      <c r="B26" s="177">
        <v>520</v>
      </c>
      <c r="C26" s="177">
        <v>10145</v>
      </c>
      <c r="D26" s="177">
        <v>444</v>
      </c>
      <c r="E26" s="177">
        <v>10099</v>
      </c>
      <c r="F26" s="177">
        <v>30119</v>
      </c>
      <c r="G26" s="177">
        <v>30119</v>
      </c>
      <c r="H26" s="177">
        <v>127727</v>
      </c>
      <c r="I26" s="169"/>
      <c r="J26" s="169"/>
    </row>
    <row r="27" spans="1:21" ht="18" customHeight="1">
      <c r="A27" s="117" t="s">
        <v>301</v>
      </c>
      <c r="B27" s="177">
        <v>497</v>
      </c>
      <c r="C27" s="177">
        <v>9133</v>
      </c>
      <c r="D27" s="177">
        <v>450</v>
      </c>
      <c r="E27" s="177">
        <v>10737</v>
      </c>
      <c r="F27" s="177">
        <v>28939</v>
      </c>
      <c r="G27" s="177">
        <v>28959</v>
      </c>
      <c r="H27" s="177">
        <v>105274</v>
      </c>
      <c r="I27" s="169"/>
      <c r="J27" s="169"/>
    </row>
    <row r="28" spans="1:21" ht="18" customHeight="1">
      <c r="A28" s="117" t="s">
        <v>386</v>
      </c>
      <c r="B28" s="177" t="s">
        <v>16</v>
      </c>
      <c r="C28" s="177" t="s">
        <v>16</v>
      </c>
      <c r="D28" s="177" t="s">
        <v>16</v>
      </c>
      <c r="E28" s="177" t="s">
        <v>16</v>
      </c>
      <c r="F28" s="177" t="s">
        <v>16</v>
      </c>
      <c r="G28" s="177" t="s">
        <v>16</v>
      </c>
      <c r="H28" s="177">
        <v>67529</v>
      </c>
      <c r="I28" s="169"/>
      <c r="J28" s="169"/>
    </row>
    <row r="29" spans="1:21" s="167" customFormat="1" ht="18" customHeight="1">
      <c r="A29" s="180" t="s">
        <v>387</v>
      </c>
      <c r="B29" s="307" t="s">
        <v>16</v>
      </c>
      <c r="C29" s="307" t="s">
        <v>16</v>
      </c>
      <c r="D29" s="307" t="s">
        <v>16</v>
      </c>
      <c r="E29" s="307" t="s">
        <v>16</v>
      </c>
      <c r="F29" s="307" t="s">
        <v>16</v>
      </c>
      <c r="G29" s="307" t="s">
        <v>16</v>
      </c>
      <c r="H29" s="280">
        <v>51466</v>
      </c>
      <c r="I29" s="171"/>
      <c r="J29" s="171"/>
      <c r="L29" s="181"/>
      <c r="M29" s="181"/>
      <c r="N29" s="181"/>
      <c r="O29" s="181"/>
      <c r="P29" s="181"/>
      <c r="Q29" s="181"/>
      <c r="R29" s="181"/>
      <c r="S29" s="166"/>
      <c r="T29" s="166"/>
      <c r="U29" s="166"/>
    </row>
    <row r="30" spans="1:21" ht="18" customHeight="1">
      <c r="A30" s="117" t="s">
        <v>408</v>
      </c>
      <c r="B30" s="281" t="s">
        <v>16</v>
      </c>
      <c r="C30" s="281" t="s">
        <v>16</v>
      </c>
      <c r="D30" s="281" t="s">
        <v>16</v>
      </c>
      <c r="E30" s="281" t="s">
        <v>16</v>
      </c>
      <c r="F30" s="281" t="s">
        <v>16</v>
      </c>
      <c r="G30" s="281" t="s">
        <v>16</v>
      </c>
      <c r="H30" s="177">
        <v>3835</v>
      </c>
      <c r="I30" s="169"/>
      <c r="J30" s="169"/>
    </row>
    <row r="31" spans="1:21" ht="18" customHeight="1">
      <c r="A31" s="117" t="s">
        <v>46</v>
      </c>
      <c r="B31" s="281" t="s">
        <v>16</v>
      </c>
      <c r="C31" s="281" t="s">
        <v>16</v>
      </c>
      <c r="D31" s="281" t="s">
        <v>16</v>
      </c>
      <c r="E31" s="281" t="s">
        <v>16</v>
      </c>
      <c r="F31" s="281" t="s">
        <v>16</v>
      </c>
      <c r="G31" s="281" t="s">
        <v>16</v>
      </c>
      <c r="H31" s="177">
        <v>3944</v>
      </c>
      <c r="I31" s="169"/>
      <c r="J31" s="169"/>
    </row>
    <row r="32" spans="1:21" ht="18" customHeight="1">
      <c r="A32" s="117" t="s">
        <v>47</v>
      </c>
      <c r="B32" s="281" t="s">
        <v>16</v>
      </c>
      <c r="C32" s="281" t="s">
        <v>16</v>
      </c>
      <c r="D32" s="281" t="s">
        <v>16</v>
      </c>
      <c r="E32" s="281" t="s">
        <v>16</v>
      </c>
      <c r="F32" s="281" t="s">
        <v>16</v>
      </c>
      <c r="G32" s="281" t="s">
        <v>16</v>
      </c>
      <c r="H32" s="177">
        <v>4436</v>
      </c>
      <c r="I32" s="169"/>
      <c r="J32" s="169"/>
    </row>
    <row r="33" spans="1:15" ht="18" customHeight="1">
      <c r="A33" s="117" t="s">
        <v>48</v>
      </c>
      <c r="B33" s="281" t="s">
        <v>16</v>
      </c>
      <c r="C33" s="281" t="s">
        <v>16</v>
      </c>
      <c r="D33" s="281" t="s">
        <v>16</v>
      </c>
      <c r="E33" s="281" t="s">
        <v>16</v>
      </c>
      <c r="F33" s="281" t="s">
        <v>16</v>
      </c>
      <c r="G33" s="281" t="s">
        <v>16</v>
      </c>
      <c r="H33" s="177">
        <v>4078</v>
      </c>
      <c r="I33" s="169"/>
      <c r="J33" s="169"/>
    </row>
    <row r="34" spans="1:15" ht="18" customHeight="1">
      <c r="A34" s="117" t="s">
        <v>49</v>
      </c>
      <c r="B34" s="281" t="s">
        <v>16</v>
      </c>
      <c r="C34" s="281" t="s">
        <v>16</v>
      </c>
      <c r="D34" s="281" t="s">
        <v>16</v>
      </c>
      <c r="E34" s="281" t="s">
        <v>16</v>
      </c>
      <c r="F34" s="281" t="s">
        <v>16</v>
      </c>
      <c r="G34" s="281" t="s">
        <v>16</v>
      </c>
      <c r="H34" s="177">
        <v>3282</v>
      </c>
      <c r="I34" s="169"/>
      <c r="J34" s="169"/>
    </row>
    <row r="35" spans="1:15" ht="18" customHeight="1">
      <c r="A35" s="117" t="s">
        <v>50</v>
      </c>
      <c r="B35" s="281" t="s">
        <v>16</v>
      </c>
      <c r="C35" s="281" t="s">
        <v>16</v>
      </c>
      <c r="D35" s="281" t="s">
        <v>16</v>
      </c>
      <c r="E35" s="281" t="s">
        <v>16</v>
      </c>
      <c r="F35" s="281" t="s">
        <v>16</v>
      </c>
      <c r="G35" s="281" t="s">
        <v>16</v>
      </c>
      <c r="H35" s="177">
        <v>4220</v>
      </c>
      <c r="I35" s="169"/>
      <c r="J35" s="169"/>
    </row>
    <row r="36" spans="1:15" ht="18" customHeight="1">
      <c r="A36" s="117" t="s">
        <v>51</v>
      </c>
      <c r="B36" s="281" t="s">
        <v>16</v>
      </c>
      <c r="C36" s="281" t="s">
        <v>16</v>
      </c>
      <c r="D36" s="281" t="s">
        <v>16</v>
      </c>
      <c r="E36" s="281" t="s">
        <v>16</v>
      </c>
      <c r="F36" s="281" t="s">
        <v>16</v>
      </c>
      <c r="G36" s="281" t="s">
        <v>16</v>
      </c>
      <c r="H36" s="177">
        <v>4171</v>
      </c>
      <c r="I36" s="169"/>
      <c r="J36" s="169"/>
    </row>
    <row r="37" spans="1:15" ht="18" customHeight="1">
      <c r="A37" s="117" t="s">
        <v>52</v>
      </c>
      <c r="B37" s="281" t="s">
        <v>16</v>
      </c>
      <c r="C37" s="281" t="s">
        <v>16</v>
      </c>
      <c r="D37" s="281" t="s">
        <v>16</v>
      </c>
      <c r="E37" s="281" t="s">
        <v>16</v>
      </c>
      <c r="F37" s="281" t="s">
        <v>16</v>
      </c>
      <c r="G37" s="281" t="s">
        <v>16</v>
      </c>
      <c r="H37" s="177">
        <v>4455</v>
      </c>
      <c r="I37" s="169"/>
      <c r="J37" s="169"/>
    </row>
    <row r="38" spans="1:15" ht="18" customHeight="1">
      <c r="A38" s="117" t="s">
        <v>53</v>
      </c>
      <c r="B38" s="281" t="s">
        <v>16</v>
      </c>
      <c r="C38" s="281" t="s">
        <v>16</v>
      </c>
      <c r="D38" s="281" t="s">
        <v>16</v>
      </c>
      <c r="E38" s="281" t="s">
        <v>16</v>
      </c>
      <c r="F38" s="281" t="s">
        <v>16</v>
      </c>
      <c r="G38" s="281" t="s">
        <v>16</v>
      </c>
      <c r="H38" s="177">
        <v>4053</v>
      </c>
      <c r="I38" s="169"/>
      <c r="J38" s="169"/>
    </row>
    <row r="39" spans="1:15" ht="18" customHeight="1">
      <c r="A39" s="244" t="s">
        <v>409</v>
      </c>
      <c r="B39" s="281" t="s">
        <v>16</v>
      </c>
      <c r="C39" s="281" t="s">
        <v>16</v>
      </c>
      <c r="D39" s="281" t="s">
        <v>16</v>
      </c>
      <c r="E39" s="281" t="s">
        <v>16</v>
      </c>
      <c r="F39" s="281" t="s">
        <v>16</v>
      </c>
      <c r="G39" s="281" t="s">
        <v>16</v>
      </c>
      <c r="H39" s="177">
        <v>4452</v>
      </c>
      <c r="I39" s="169"/>
      <c r="J39" s="169"/>
    </row>
    <row r="40" spans="1:15" ht="18" customHeight="1">
      <c r="A40" s="117" t="s">
        <v>54</v>
      </c>
      <c r="B40" s="281" t="s">
        <v>16</v>
      </c>
      <c r="C40" s="281" t="s">
        <v>16</v>
      </c>
      <c r="D40" s="281" t="s">
        <v>16</v>
      </c>
      <c r="E40" s="281" t="s">
        <v>16</v>
      </c>
      <c r="F40" s="281" t="s">
        <v>16</v>
      </c>
      <c r="G40" s="281" t="s">
        <v>16</v>
      </c>
      <c r="H40" s="177">
        <v>5485</v>
      </c>
      <c r="I40" s="169"/>
      <c r="J40" s="169"/>
    </row>
    <row r="41" spans="1:15" ht="18" customHeight="1" thickBot="1">
      <c r="A41" s="120" t="s">
        <v>55</v>
      </c>
      <c r="B41" s="282" t="s">
        <v>16</v>
      </c>
      <c r="C41" s="283" t="s">
        <v>16</v>
      </c>
      <c r="D41" s="283" t="s">
        <v>16</v>
      </c>
      <c r="E41" s="283" t="s">
        <v>16</v>
      </c>
      <c r="F41" s="283" t="s">
        <v>16</v>
      </c>
      <c r="G41" s="283" t="s">
        <v>16</v>
      </c>
      <c r="H41" s="278">
        <v>5055</v>
      </c>
      <c r="I41" s="169"/>
      <c r="J41" s="169"/>
    </row>
    <row r="42" spans="1:15" ht="13.5" customHeight="1" thickTop="1">
      <c r="A42" s="30" t="s">
        <v>379</v>
      </c>
      <c r="B42" s="57"/>
      <c r="C42" s="57"/>
      <c r="D42" s="57"/>
      <c r="E42" s="57"/>
      <c r="F42" s="57"/>
      <c r="G42" s="30"/>
      <c r="H42" s="30"/>
      <c r="I42" s="30"/>
      <c r="J42" s="30"/>
      <c r="K42" s="30"/>
    </row>
    <row r="43" spans="1:15" ht="13.5" customHeight="1">
      <c r="A43" s="30" t="s">
        <v>411</v>
      </c>
      <c r="B43" s="57"/>
      <c r="C43" s="57"/>
      <c r="D43" s="57"/>
      <c r="E43" s="57"/>
      <c r="F43" s="57"/>
      <c r="G43" s="30"/>
      <c r="H43" s="30"/>
      <c r="I43" s="30"/>
      <c r="J43" s="30"/>
      <c r="K43" s="30"/>
    </row>
    <row r="44" spans="1:15" ht="13.5" customHeight="1">
      <c r="A44" s="30" t="s">
        <v>405</v>
      </c>
      <c r="B44" s="31"/>
      <c r="C44" s="31"/>
      <c r="D44" s="31"/>
      <c r="E44" s="31"/>
      <c r="F44" s="31"/>
      <c r="G44" s="31"/>
      <c r="H44" s="31"/>
      <c r="I44" s="31"/>
    </row>
    <row r="45" spans="1:15" ht="13.5" customHeight="1">
      <c r="A45" s="30" t="s">
        <v>433</v>
      </c>
      <c r="B45" s="31"/>
      <c r="C45" s="31"/>
      <c r="D45" s="31"/>
      <c r="E45" s="31"/>
      <c r="F45" s="31"/>
      <c r="G45" s="31"/>
      <c r="H45" s="31"/>
      <c r="I45" s="31"/>
      <c r="J45" s="31"/>
      <c r="K45" s="265"/>
      <c r="L45" s="265"/>
      <c r="M45" s="265"/>
      <c r="N45" s="237"/>
      <c r="O45" s="237"/>
    </row>
    <row r="46" spans="1:15" ht="15" customHeight="1">
      <c r="A46" s="30" t="s">
        <v>406</v>
      </c>
      <c r="H46" s="323"/>
      <c r="I46" s="323"/>
      <c r="J46" s="323"/>
      <c r="K46" s="323"/>
      <c r="L46" s="323"/>
      <c r="M46" s="323"/>
    </row>
  </sheetData>
  <customSheetViews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&amp;L&amp;"ＭＳ ゴシック,標準"&amp;9 136　社会福祉・労働</oddHeader>
      </headerFooter>
    </customSheetView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明朝,標準"&amp;10 132</oddFooter>
      </headerFooter>
    </customSheetView>
  </customSheetViews>
  <mergeCells count="13">
    <mergeCell ref="A1:K1"/>
    <mergeCell ref="A23:A24"/>
    <mergeCell ref="J2:K2"/>
    <mergeCell ref="A3:A4"/>
    <mergeCell ref="J3:K3"/>
    <mergeCell ref="H3:I3"/>
    <mergeCell ref="F3:G3"/>
    <mergeCell ref="H46:M46"/>
    <mergeCell ref="D3:E3"/>
    <mergeCell ref="B3:C3"/>
    <mergeCell ref="B23:C23"/>
    <mergeCell ref="D23:E23"/>
    <mergeCell ref="F23:G2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showGridLines="0" zoomScaleNormal="100" zoomScaleSheetLayoutView="100" workbookViewId="0">
      <selection activeCell="H26" sqref="H26"/>
    </sheetView>
  </sheetViews>
  <sheetFormatPr defaultColWidth="11" defaultRowHeight="18" customHeight="1"/>
  <cols>
    <col min="1" max="1" width="15.75" style="3" customWidth="1"/>
    <col min="2" max="5" width="18" style="3" customWidth="1"/>
    <col min="6" max="16384" width="11" style="3"/>
  </cols>
  <sheetData>
    <row r="1" spans="1:6" s="16" customFormat="1" ht="18" customHeight="1">
      <c r="A1" s="313" t="s">
        <v>333</v>
      </c>
      <c r="B1" s="313"/>
      <c r="C1" s="313"/>
      <c r="D1" s="313"/>
      <c r="E1" s="313"/>
      <c r="F1" s="18"/>
    </row>
    <row r="2" spans="1:6" s="26" customFormat="1" ht="12" customHeight="1" thickBot="1">
      <c r="A2" s="112" t="s">
        <v>196</v>
      </c>
      <c r="B2" s="112"/>
      <c r="C2" s="112"/>
      <c r="D2" s="310" t="s">
        <v>392</v>
      </c>
      <c r="E2" s="310"/>
      <c r="F2" s="27"/>
    </row>
    <row r="3" spans="1:6" s="15" customFormat="1" ht="21.75" customHeight="1" thickTop="1">
      <c r="A3" s="163" t="s">
        <v>5</v>
      </c>
      <c r="B3" s="126" t="s">
        <v>197</v>
      </c>
      <c r="C3" s="126" t="s">
        <v>56</v>
      </c>
      <c r="D3" s="126" t="s">
        <v>198</v>
      </c>
      <c r="E3" s="182" t="s">
        <v>199</v>
      </c>
      <c r="F3" s="56"/>
    </row>
    <row r="4" spans="1:6" s="4" customFormat="1" ht="21" customHeight="1">
      <c r="A4" s="117" t="s">
        <v>388</v>
      </c>
      <c r="B4" s="164">
        <v>62610</v>
      </c>
      <c r="C4" s="164">
        <v>97</v>
      </c>
      <c r="D4" s="164">
        <v>5320</v>
      </c>
      <c r="E4" s="183">
        <v>8.5</v>
      </c>
    </row>
    <row r="5" spans="1:6" s="4" customFormat="1" ht="21" customHeight="1">
      <c r="A5" s="117" t="s">
        <v>253</v>
      </c>
      <c r="B5" s="164">
        <v>63929</v>
      </c>
      <c r="C5" s="164">
        <v>94</v>
      </c>
      <c r="D5" s="164">
        <v>5026</v>
      </c>
      <c r="E5" s="183">
        <v>7.9</v>
      </c>
    </row>
    <row r="6" spans="1:6" ht="21" customHeight="1">
      <c r="A6" s="117" t="s">
        <v>298</v>
      </c>
      <c r="B6" s="164">
        <v>65186</v>
      </c>
      <c r="C6" s="164">
        <v>92</v>
      </c>
      <c r="D6" s="164">
        <v>4872</v>
      </c>
      <c r="E6" s="183">
        <v>7.5</v>
      </c>
      <c r="F6" s="4"/>
    </row>
    <row r="7" spans="1:6" s="4" customFormat="1" ht="21" customHeight="1">
      <c r="A7" s="117" t="s">
        <v>381</v>
      </c>
      <c r="B7" s="164">
        <v>66248</v>
      </c>
      <c r="C7" s="164">
        <v>91</v>
      </c>
      <c r="D7" s="164">
        <v>4698</v>
      </c>
      <c r="E7" s="183">
        <v>7.1</v>
      </c>
    </row>
    <row r="8" spans="1:6" ht="21" customHeight="1" thickBot="1">
      <c r="A8" s="120" t="s">
        <v>382</v>
      </c>
      <c r="B8" s="165">
        <v>67077</v>
      </c>
      <c r="C8" s="165">
        <v>88</v>
      </c>
      <c r="D8" s="165">
        <v>4488</v>
      </c>
      <c r="E8" s="184">
        <v>6.7</v>
      </c>
      <c r="F8" s="4"/>
    </row>
    <row r="9" spans="1:6" s="26" customFormat="1" ht="13.5" customHeight="1" thickTop="1">
      <c r="A9" s="323" t="s">
        <v>375</v>
      </c>
      <c r="B9" s="323"/>
      <c r="C9" s="323"/>
      <c r="D9" s="323"/>
      <c r="E9" s="323"/>
      <c r="F9" s="27"/>
    </row>
  </sheetData>
  <customSheetViews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137</oddHeader>
      </headerFooter>
    </customSheetView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30</vt:i4>
      </vt:variant>
    </vt:vector>
  </HeadingPairs>
  <TitlesOfParts>
    <vt:vector size="62" baseType="lpstr">
      <vt:lpstr>175　民生委員・児童委員数</vt:lpstr>
      <vt:lpstr>176　生活保護者数</vt:lpstr>
      <vt:lpstr>177　敬老祝金品贈呈該当者数</vt:lpstr>
      <vt:lpstr>178　保育所の設置状況等</vt:lpstr>
      <vt:lpstr>179 子育て支援センター利用状況</vt:lpstr>
      <vt:lpstr>180　ファミリー・サポート・センター利用状況</vt:lpstr>
      <vt:lpstr>181　障がい者数の推移</vt:lpstr>
      <vt:lpstr>182  総合福祉センター利用状況</vt:lpstr>
      <vt:lpstr>183　老人クラブの状況</vt:lpstr>
      <vt:lpstr>184　老人福祉センターの利用状況</vt:lpstr>
      <vt:lpstr>185　ねたきり老人、ひとり暮らし老人及び認知症老人数</vt:lpstr>
      <vt:lpstr>186　介護保険給付状況</vt:lpstr>
      <vt:lpstr>187　介護保険料収納状況</vt:lpstr>
      <vt:lpstr>188　要介護（要支援）認定者数</vt:lpstr>
      <vt:lpstr>189　老人憩の家数及び利用状況</vt:lpstr>
      <vt:lpstr>190　生きがいセンター利用状況</vt:lpstr>
      <vt:lpstr>191　シルバー人材センター就労状況</vt:lpstr>
      <vt:lpstr>192　国民健康保険給付状況（その1）</vt:lpstr>
      <vt:lpstr>192　国民健康保険給付状況（その2）</vt:lpstr>
      <vt:lpstr>192　国民健康保険給付状況（その3）</vt:lpstr>
      <vt:lpstr>193　国民健康保険料収納状況</vt:lpstr>
      <vt:lpstr>194　勤労福祉センター利用状況</vt:lpstr>
      <vt:lpstr>195　勤労者福祉サービスセンター加入状況</vt:lpstr>
      <vt:lpstr>196　国民年金受給状況</vt:lpstr>
      <vt:lpstr>197　国民年金被保険者の状況</vt:lpstr>
      <vt:lpstr>198　医療費助成状況（その1）</vt:lpstr>
      <vt:lpstr>198　医療費助成状況（その2）</vt:lpstr>
      <vt:lpstr>199　医療費給付状況</vt:lpstr>
      <vt:lpstr>200　法規別労働組合組織状況</vt:lpstr>
      <vt:lpstr>201　一般職業紹介状況</vt:lpstr>
      <vt:lpstr>202　新規中学校卒業者職業紹介状況</vt:lpstr>
      <vt:lpstr>203　新規高等学校卒業者職業紹介状況</vt:lpstr>
      <vt:lpstr>'175　民生委員・児童委員数'!Print_Area</vt:lpstr>
      <vt:lpstr>'176　生活保護者数'!Print_Area</vt:lpstr>
      <vt:lpstr>'177　敬老祝金品贈呈該当者数'!Print_Area</vt:lpstr>
      <vt:lpstr>'178　保育所の設置状況等'!Print_Area</vt:lpstr>
      <vt:lpstr>'179 子育て支援センター利用状況'!Print_Area</vt:lpstr>
      <vt:lpstr>'180　ファミリー・サポート・センター利用状況'!Print_Area</vt:lpstr>
      <vt:lpstr>'181　障がい者数の推移'!Print_Area</vt:lpstr>
      <vt:lpstr>'182  総合福祉センター利用状況'!Print_Area</vt:lpstr>
      <vt:lpstr>'184　老人福祉センターの利用状況'!Print_Area</vt:lpstr>
      <vt:lpstr>'185　ねたきり老人、ひとり暮らし老人及び認知症老人数'!Print_Area</vt:lpstr>
      <vt:lpstr>'186　介護保険給付状況'!Print_Area</vt:lpstr>
      <vt:lpstr>'187　介護保険料収納状況'!Print_Area</vt:lpstr>
      <vt:lpstr>'188　要介護（要支援）認定者数'!Print_Area</vt:lpstr>
      <vt:lpstr>'189　老人憩の家数及び利用状況'!Print_Area</vt:lpstr>
      <vt:lpstr>'190　生きがいセンター利用状況'!Print_Area</vt:lpstr>
      <vt:lpstr>'192　国民健康保険給付状況（その1）'!Print_Area</vt:lpstr>
      <vt:lpstr>'192　国民健康保険給付状況（その2）'!Print_Area</vt:lpstr>
      <vt:lpstr>'192　国民健康保険給付状況（その3）'!Print_Area</vt:lpstr>
      <vt:lpstr>'193　国民健康保険料収納状況'!Print_Area</vt:lpstr>
      <vt:lpstr>'194　勤労福祉センター利用状況'!Print_Area</vt:lpstr>
      <vt:lpstr>'195　勤労者福祉サービスセンター加入状況'!Print_Area</vt:lpstr>
      <vt:lpstr>'196　国民年金受給状況'!Print_Area</vt:lpstr>
      <vt:lpstr>'197　国民年金被保険者の状況'!Print_Area</vt:lpstr>
      <vt:lpstr>'198　医療費助成状況（その1）'!Print_Area</vt:lpstr>
      <vt:lpstr>'198　医療費助成状況（その2）'!Print_Area</vt:lpstr>
      <vt:lpstr>'199　医療費給付状況'!Print_Area</vt:lpstr>
      <vt:lpstr>'200　法規別労働組合組織状況'!Print_Area</vt:lpstr>
      <vt:lpstr>'201　一般職業紹介状況'!Print_Area</vt:lpstr>
      <vt:lpstr>'202　新規中学校卒業者職業紹介状況'!Print_Area</vt:lpstr>
      <vt:lpstr>'203　新規高等学校卒業者職業紹介状況'!Print_Area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2017-02-16T05:01:50Z</cp:lastPrinted>
  <dcterms:created xsi:type="dcterms:W3CDTF">2007-01-10T06:47:42Z</dcterms:created>
  <dcterms:modified xsi:type="dcterms:W3CDTF">2018-04-25T01:05:52Z</dcterms:modified>
  <cp:contentStatus/>
</cp:coreProperties>
</file>