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政策調整課\統計関係\統計事務\統計書\H26年版草津市統計書\7 HP掲載\エクセルデータ\"/>
    </mc:Choice>
  </mc:AlternateContent>
  <bookViews>
    <workbookView xWindow="-15" yWindow="3750" windowWidth="19320" windowHeight="3795" tabRatio="725"/>
  </bookViews>
  <sheets>
    <sheet name="90" sheetId="1" r:id="rId1"/>
    <sheet name="91" sheetId="2" r:id="rId2"/>
    <sheet name="92" sheetId="3" r:id="rId3"/>
    <sheet name="93-94" sheetId="4" r:id="rId4"/>
    <sheet name="95" sheetId="5" r:id="rId5"/>
    <sheet name="96" sheetId="6" r:id="rId6"/>
    <sheet name="97-102" sheetId="7" r:id="rId7"/>
    <sheet name="103" sheetId="8" r:id="rId8"/>
    <sheet name="104" sheetId="9" r:id="rId9"/>
    <sheet name="105" sheetId="10" r:id="rId10"/>
    <sheet name="106" sheetId="11" r:id="rId11"/>
    <sheet name="107-108 " sheetId="12" r:id="rId12"/>
    <sheet name="109-111" sheetId="13" r:id="rId13"/>
  </sheets>
  <definedNames>
    <definedName name="_xlnm.Print_Area" localSheetId="12">'109-111'!$1:$1048576</definedName>
    <definedName name="_xlnm.Print_Area" localSheetId="1">'91'!$A$1:$Z$31</definedName>
    <definedName name="_xlnm.Print_Area" localSheetId="3">'93-94'!$1:$1048576</definedName>
    <definedName name="_xlnm.Print_Area" localSheetId="4">'95'!$A$1:$J$83</definedName>
    <definedName name="Z_228B3BAB_2E26_4368_A9A2_F2CA251735A9_.wvu.PrintArea" localSheetId="12" hidden="1">'109-111'!$1:$1048576</definedName>
    <definedName name="Z_228B3BAB_2E26_4368_A9A2_F2CA251735A9_.wvu.PrintArea" localSheetId="3" hidden="1">'93-94'!$1:$1048576</definedName>
    <definedName name="Z_228B3BAB_2E26_4368_A9A2_F2CA251735A9_.wvu.PrintArea" localSheetId="4" hidden="1">'95'!$A$1:$J$85</definedName>
    <definedName name="Z_5E0907E9_959E_4590_846D_765447526767_.wvu.PrintArea" localSheetId="12" hidden="1">'109-111'!$1:$1048576</definedName>
    <definedName name="Z_5E0907E9_959E_4590_846D_765447526767_.wvu.PrintArea" localSheetId="1" hidden="1">'91'!$A$1:$Z$31</definedName>
    <definedName name="Z_5E0907E9_959E_4590_846D_765447526767_.wvu.PrintArea" localSheetId="3" hidden="1">'93-94'!$1:$1048576</definedName>
    <definedName name="Z_5E0907E9_959E_4590_846D_765447526767_.wvu.PrintArea" localSheetId="4" hidden="1">'95'!$A$1:$J$85</definedName>
    <definedName name="Z_64222206_AEFA_4CF6_BDB8_A783009B84FD_.wvu.PrintArea" localSheetId="12" hidden="1">'109-111'!$1:$1048576</definedName>
    <definedName name="Z_64222206_AEFA_4CF6_BDB8_A783009B84FD_.wvu.PrintArea" localSheetId="3" hidden="1">'93-94'!$1:$1048576</definedName>
    <definedName name="Z_64222206_AEFA_4CF6_BDB8_A783009B84FD_.wvu.PrintArea" localSheetId="4" hidden="1">'95'!$A$1:$J$85</definedName>
    <definedName name="Z_8FE567EE_0299_42D7_A330_C794ECB6892E_.wvu.PrintArea" localSheetId="12" hidden="1">'109-111'!$1:$1048576</definedName>
    <definedName name="Z_8FE567EE_0299_42D7_A330_C794ECB6892E_.wvu.PrintArea" localSheetId="3" hidden="1">'93-94'!$1:$1048576</definedName>
    <definedName name="Z_8FE567EE_0299_42D7_A330_C794ECB6892E_.wvu.PrintArea" localSheetId="4" hidden="1">'95'!$A$1:$J$85</definedName>
    <definedName name="Z_BC5F2D14_7858_407A_97D0_33F85A51D82F_.wvu.PrintArea" localSheetId="4" hidden="1">'95'!$A$1:$J$83</definedName>
    <definedName name="Z_D282D6D6_A226_4783_9706_5CDDB3E30904_.wvu.PrintArea" localSheetId="4" hidden="1">'95'!$A$1:$J$83</definedName>
    <definedName name="Z_E42AE2B3_2A9C_409C_9F7C_8B4CA826D25B_.wvu.PrintArea" localSheetId="4" hidden="1">'95'!$A$1:$J$83</definedName>
    <definedName name="Z_FACBA546_B45A_4EB8_B63F_DF2E0A0DE3CE_.wvu.PrintArea" localSheetId="7" hidden="1">'103'!$A$1:$H$20</definedName>
    <definedName name="Z_FACBA546_B45A_4EB8_B63F_DF2E0A0DE3CE_.wvu.PrintArea" localSheetId="8" hidden="1">'104'!$A$1:$J$48</definedName>
    <definedName name="Z_FACBA546_B45A_4EB8_B63F_DF2E0A0DE3CE_.wvu.PrintArea" localSheetId="4" hidden="1">'95'!$A$1:$J$83</definedName>
    <definedName name="Z_FACBA546_B45A_4EB8_B63F_DF2E0A0DE3CE_.wvu.PrintArea" localSheetId="6" hidden="1">'97-102'!$A$1:$H$50</definedName>
  </definedNames>
  <calcPr calcId="152511"/>
  <customWorkbookViews>
    <customWorkbookView name="あったか 太郎 - 個人用ビュー" guid="{E42AE2B3-2A9C-409C-9F7C-8B4CA826D25B}" mergeInterval="0" personalView="1" maximized="1" xWindow="1" yWindow="1" windowWidth="1280" windowHeight="548" tabRatio="725" activeSheetId="8"/>
    <customWorkbookView name="齊木 邦晃 - 個人用ビュー" guid="{D282D6D6-A226-4783-9706-5CDDB3E30904}" mergeInterval="0" personalView="1" maximized="1" windowWidth="1362" windowHeight="548" tabRatio="725" activeSheetId="8" showComments="commIndAndComment"/>
    <customWorkbookView name="r00t - 個人用ビュー" guid="{228B3BAB-2E26-4368-A9A2-F2CA251735A9}" mergeInterval="0" personalView="1" maximized="1" windowWidth="1020" windowHeight="596" tabRatio="725" activeSheetId="3"/>
    <customWorkbookView name="草津市役所 - 個人用ビュー" guid="{64222206-AEFA-4CF6-BDB8-A783009B84FD}" mergeInterval="0" personalView="1" maximized="1" xWindow="1" yWindow="1" windowWidth="1280" windowHeight="578" tabRatio="725" activeSheetId="7" showComments="commIndAndComment"/>
    <customWorkbookView name="users - 個人用ビュー" guid="{8FE567EE-0299-42D7-A330-C794ECB6892E}" mergeInterval="0" personalView="1" maximized="1" windowWidth="1020" windowHeight="593" tabRatio="725" activeSheetId="9"/>
    <customWorkbookView name="早佐 美希 - 個人用ビュー" guid="{60392875-C6C4-4C65-BD14-BD6AB82704C6}" mergeInterval="0" personalView="1" maximized="1" windowWidth="1009" windowHeight="322" tabRatio="725" activeSheetId="7"/>
    <customWorkbookView name="wu-school - 個人用ビュー" guid="{33495744-9C9C-40C7-9B4A-141C7A4D514D}" mergeInterval="0" personalView="1" maximized="1" windowWidth="1362" windowHeight="530" tabRatio="725" activeSheetId="1"/>
    <customWorkbookView name="山下 友実 - 個人用ビュー" guid="{BC5F2D14-7858-407A-97D0-33F85A51D82F}" mergeInterval="0" personalView="1" maximized="1" windowWidth="1362" windowHeight="466" tabRatio="725" activeSheetId="7"/>
    <customWorkbookView name="joho - 個人用ビュー" guid="{1505D1DF-12F1-4ACA-9DD9-B846A9995C6E}" mergeInterval="0" personalView="1" maximized="1" windowWidth="1362" windowHeight="512" tabRatio="725" activeSheetId="7"/>
    <customWorkbookView name="Owner - 個人用ビュー" guid="{FACBA546-B45A-4EB8-B63F-DF2E0A0DE3CE}" mergeInterval="0" personalView="1" maximized="1" xWindow="-8" yWindow="-8" windowWidth="1616" windowHeight="876" tabRatio="725" activeSheetId="7"/>
    <customWorkbookView name="Administrator - 個人用ビュー" guid="{5E0907E9-959E-4590-846D-765447526767}" mergeInterval="0" personalView="1" maximized="1" xWindow="-8" yWindow="-8" windowWidth="1382" windowHeight="744" tabRatio="725" activeSheetId="1"/>
  </customWorkbookViews>
</workbook>
</file>

<file path=xl/calcChain.xml><?xml version="1.0" encoding="utf-8"?>
<calcChain xmlns="http://schemas.openxmlformats.org/spreadsheetml/2006/main">
  <c r="D14" i="5" l="1"/>
  <c r="C14" i="5" s="1"/>
  <c r="C32" i="5"/>
  <c r="C13" i="5"/>
  <c r="E14" i="5"/>
  <c r="F14" i="5"/>
  <c r="G14" i="5"/>
  <c r="H14" i="5"/>
  <c r="B51" i="5"/>
  <c r="B54" i="5"/>
  <c r="B20" i="5"/>
  <c r="B14" i="5" s="1"/>
  <c r="B24" i="5"/>
  <c r="B28" i="5"/>
  <c r="B39" i="5"/>
  <c r="B45" i="5"/>
  <c r="C21" i="5"/>
  <c r="E63" i="5"/>
  <c r="E64" i="5"/>
  <c r="E65" i="5"/>
  <c r="E66" i="5"/>
  <c r="E67" i="5"/>
  <c r="E68" i="5"/>
  <c r="E62" i="5"/>
  <c r="J62" i="5"/>
  <c r="C55" i="5"/>
  <c r="C52" i="5"/>
  <c r="C47" i="5"/>
  <c r="C48" i="5"/>
  <c r="C49" i="5"/>
  <c r="C46" i="5"/>
  <c r="C41" i="5"/>
  <c r="C42" i="5"/>
  <c r="C43" i="5"/>
  <c r="C40" i="5"/>
  <c r="C37" i="5"/>
  <c r="C30" i="5"/>
  <c r="C31" i="5"/>
  <c r="C33" i="5"/>
  <c r="C34" i="5"/>
  <c r="C35" i="5"/>
  <c r="C36" i="5"/>
  <c r="C29" i="5"/>
  <c r="C26" i="5"/>
  <c r="C25" i="5"/>
  <c r="C22" i="5"/>
  <c r="B6" i="13"/>
  <c r="B7" i="13"/>
  <c r="B8" i="13"/>
  <c r="B9" i="13"/>
  <c r="B10" i="13"/>
  <c r="B24" i="13"/>
  <c r="B25" i="13"/>
  <c r="B26" i="13"/>
  <c r="B27" i="13"/>
  <c r="B38" i="13"/>
  <c r="B39" i="13"/>
  <c r="B43" i="13"/>
  <c r="O6" i="12"/>
  <c r="O7" i="12"/>
  <c r="O8" i="12"/>
  <c r="O10" i="12"/>
  <c r="E29" i="12"/>
  <c r="F29" i="12"/>
  <c r="H29" i="12"/>
  <c r="I29" i="12"/>
  <c r="K29" i="12"/>
  <c r="L29" i="12"/>
  <c r="C7" i="9"/>
  <c r="D7" i="9"/>
  <c r="C8" i="9"/>
  <c r="D8" i="9"/>
  <c r="C9" i="9"/>
  <c r="D9" i="9"/>
  <c r="C10" i="9"/>
  <c r="D10" i="9"/>
  <c r="C11" i="9"/>
  <c r="D11" i="9"/>
  <c r="C12" i="9"/>
  <c r="D12" i="9"/>
  <c r="C5" i="8"/>
  <c r="D5" i="8"/>
  <c r="E5" i="8"/>
  <c r="F5" i="8"/>
  <c r="J63" i="5"/>
  <c r="J64" i="5"/>
  <c r="J65" i="5"/>
  <c r="I14" i="5"/>
  <c r="J66" i="5"/>
  <c r="J67" i="5"/>
  <c r="J68" i="5"/>
  <c r="I7" i="4"/>
  <c r="I8" i="4"/>
  <c r="I9" i="4"/>
  <c r="I12" i="4"/>
  <c r="L13" i="4"/>
  <c r="M13" i="4"/>
  <c r="N13" i="4"/>
  <c r="O13" i="4"/>
  <c r="P13" i="4"/>
  <c r="C15" i="4"/>
  <c r="C13" i="4" s="1"/>
  <c r="D15" i="4"/>
  <c r="D13" i="4" s="1"/>
  <c r="E15" i="4"/>
  <c r="E13" i="4" s="1"/>
  <c r="F15" i="4"/>
  <c r="F13" i="4" s="1"/>
  <c r="G15" i="4"/>
  <c r="G13" i="4" s="1"/>
  <c r="H15" i="4"/>
  <c r="H13" i="4" s="1"/>
  <c r="I16" i="4"/>
  <c r="I17" i="4"/>
  <c r="I18" i="4"/>
  <c r="I19" i="4"/>
  <c r="C21" i="4"/>
  <c r="D21" i="4"/>
  <c r="I21" i="4" s="1"/>
  <c r="E21" i="4"/>
  <c r="F21" i="4"/>
  <c r="G21" i="4"/>
  <c r="H21" i="4"/>
  <c r="I22" i="4"/>
  <c r="I23" i="4"/>
  <c r="I24" i="4"/>
  <c r="T8" i="3"/>
  <c r="F14" i="3"/>
  <c r="I14" i="3"/>
  <c r="J14" i="3"/>
  <c r="M14" i="3"/>
  <c r="N14" i="3"/>
  <c r="Q14" i="3"/>
  <c r="R14" i="3"/>
  <c r="C16" i="3"/>
  <c r="C14" i="3" s="1"/>
  <c r="D16" i="3"/>
  <c r="D14" i="3" s="1"/>
  <c r="F16" i="3"/>
  <c r="G16" i="3"/>
  <c r="G14" i="3" s="1"/>
  <c r="I16" i="3"/>
  <c r="J16" i="3"/>
  <c r="L16" i="3"/>
  <c r="L14" i="3" s="1"/>
  <c r="M16" i="3"/>
  <c r="N16" i="3"/>
  <c r="O16" i="3"/>
  <c r="O14" i="3" s="1"/>
  <c r="P16" i="3"/>
  <c r="P14" i="3" s="1"/>
  <c r="Q16" i="3"/>
  <c r="R16" i="3"/>
  <c r="S16" i="3"/>
  <c r="S14" i="3" s="1"/>
  <c r="E17" i="3"/>
  <c r="E16" i="3" s="1"/>
  <c r="E14" i="3" s="1"/>
  <c r="H17" i="3"/>
  <c r="K17" i="3"/>
  <c r="T17" i="3" s="1"/>
  <c r="E18" i="3"/>
  <c r="H18" i="3"/>
  <c r="K18" i="3"/>
  <c r="T18" i="3" s="1"/>
  <c r="E19" i="3"/>
  <c r="H19" i="3"/>
  <c r="K19" i="3"/>
  <c r="T19" i="3" s="1"/>
  <c r="E20" i="3"/>
  <c r="H20" i="3"/>
  <c r="K20" i="3"/>
  <c r="T20" i="3" s="1"/>
  <c r="E21" i="3"/>
  <c r="H21" i="3"/>
  <c r="H16" i="3" s="1"/>
  <c r="H14" i="3" s="1"/>
  <c r="K21" i="3"/>
  <c r="T21" i="3" s="1"/>
  <c r="E22" i="3"/>
  <c r="H22" i="3"/>
  <c r="K22" i="3"/>
  <c r="T22" i="3" s="1"/>
  <c r="E24" i="3"/>
  <c r="H24" i="3"/>
  <c r="K24" i="3"/>
  <c r="T24" i="3" s="1"/>
  <c r="L24" i="3"/>
  <c r="M24" i="3"/>
  <c r="Z8" i="2"/>
  <c r="C14" i="2"/>
  <c r="D14" i="2"/>
  <c r="F14" i="2"/>
  <c r="G14" i="2"/>
  <c r="I14" i="2"/>
  <c r="J14" i="2"/>
  <c r="N14" i="2"/>
  <c r="O14" i="2"/>
  <c r="P14" i="2"/>
  <c r="Q14" i="2"/>
  <c r="R14" i="2"/>
  <c r="S14" i="2"/>
  <c r="T14" i="2"/>
  <c r="U14" i="2"/>
  <c r="V14" i="2"/>
  <c r="W14" i="2"/>
  <c r="X14" i="2"/>
  <c r="Y14" i="2"/>
  <c r="E16" i="2"/>
  <c r="E14" i="2" s="1"/>
  <c r="H16" i="2"/>
  <c r="H14" i="2" s="1"/>
  <c r="L16" i="2"/>
  <c r="L14" i="2" s="1"/>
  <c r="M16" i="2"/>
  <c r="M14" i="2" s="1"/>
  <c r="E17" i="2"/>
  <c r="H17" i="2"/>
  <c r="L17" i="2"/>
  <c r="K17" i="2" s="1"/>
  <c r="Z17" i="2" s="1"/>
  <c r="M17" i="2"/>
  <c r="E18" i="2"/>
  <c r="H18" i="2"/>
  <c r="L18" i="2"/>
  <c r="K18" i="2" s="1"/>
  <c r="Z18" i="2" s="1"/>
  <c r="M18" i="2"/>
  <c r="E19" i="2"/>
  <c r="H19" i="2"/>
  <c r="L19" i="2"/>
  <c r="K19" i="2" s="1"/>
  <c r="Z19" i="2" s="1"/>
  <c r="M19" i="2"/>
  <c r="E20" i="2"/>
  <c r="H20" i="2"/>
  <c r="L20" i="2"/>
  <c r="K20" i="2" s="1"/>
  <c r="Z20" i="2" s="1"/>
  <c r="M20" i="2"/>
  <c r="E21" i="2"/>
  <c r="H21" i="2"/>
  <c r="L21" i="2"/>
  <c r="K21" i="2" s="1"/>
  <c r="Z21" i="2" s="1"/>
  <c r="M21" i="2"/>
  <c r="E22" i="2"/>
  <c r="H22" i="2"/>
  <c r="L22" i="2"/>
  <c r="K22" i="2" s="1"/>
  <c r="Z22" i="2" s="1"/>
  <c r="M22" i="2"/>
  <c r="E23" i="2"/>
  <c r="H23" i="2"/>
  <c r="L23" i="2"/>
  <c r="K23" i="2" s="1"/>
  <c r="Z23" i="2" s="1"/>
  <c r="M23" i="2"/>
  <c r="E24" i="2"/>
  <c r="H24" i="2"/>
  <c r="L24" i="2"/>
  <c r="K24" i="2" s="1"/>
  <c r="Z24" i="2" s="1"/>
  <c r="M24" i="2"/>
  <c r="E25" i="2"/>
  <c r="H25" i="2"/>
  <c r="L25" i="2"/>
  <c r="K25" i="2" s="1"/>
  <c r="Z25" i="2" s="1"/>
  <c r="M25" i="2"/>
  <c r="E26" i="2"/>
  <c r="H26" i="2"/>
  <c r="L26" i="2"/>
  <c r="K26" i="2" s="1"/>
  <c r="Z26" i="2" s="1"/>
  <c r="M26" i="2"/>
  <c r="E27" i="2"/>
  <c r="H27" i="2"/>
  <c r="L27" i="2"/>
  <c r="K27" i="2" s="1"/>
  <c r="Z27" i="2" s="1"/>
  <c r="M27" i="2"/>
  <c r="E28" i="2"/>
  <c r="H28" i="2"/>
  <c r="L28" i="2"/>
  <c r="K28" i="2" s="1"/>
  <c r="Z28" i="2" s="1"/>
  <c r="M28" i="2"/>
  <c r="N8" i="1"/>
  <c r="N9" i="1"/>
  <c r="N10" i="1"/>
  <c r="I14" i="1"/>
  <c r="C16" i="1"/>
  <c r="C14" i="1" s="1"/>
  <c r="D16" i="1"/>
  <c r="D14" i="1" s="1"/>
  <c r="F16" i="1"/>
  <c r="F14" i="1" s="1"/>
  <c r="G16" i="1"/>
  <c r="G14" i="1" s="1"/>
  <c r="I16" i="1"/>
  <c r="J16" i="1"/>
  <c r="J14" i="1" s="1"/>
  <c r="K16" i="1"/>
  <c r="N16" i="1" s="1"/>
  <c r="L16" i="1"/>
  <c r="L14" i="1" s="1"/>
  <c r="M16" i="1"/>
  <c r="M14" i="1" s="1"/>
  <c r="E17" i="1"/>
  <c r="E16" i="1" s="1"/>
  <c r="E14" i="1" s="1"/>
  <c r="H17" i="1"/>
  <c r="H16" i="1" s="1"/>
  <c r="H14" i="1" s="1"/>
  <c r="K17" i="1"/>
  <c r="N17" i="1"/>
  <c r="E18" i="1"/>
  <c r="H18" i="1"/>
  <c r="K18" i="1"/>
  <c r="N18" i="1"/>
  <c r="E19" i="1"/>
  <c r="H19" i="1"/>
  <c r="K19" i="1"/>
  <c r="N19" i="1"/>
  <c r="E20" i="1"/>
  <c r="H20" i="1"/>
  <c r="K20" i="1"/>
  <c r="N20" i="1"/>
  <c r="E21" i="1"/>
  <c r="H21" i="1"/>
  <c r="K21" i="1"/>
  <c r="N21" i="1"/>
  <c r="E22" i="1"/>
  <c r="H22" i="1"/>
  <c r="K22" i="1"/>
  <c r="N22" i="1"/>
  <c r="E23" i="1"/>
  <c r="H23" i="1"/>
  <c r="N23" i="1"/>
  <c r="E24" i="1"/>
  <c r="H24" i="1"/>
  <c r="K24" i="1"/>
  <c r="N24" i="1" s="1"/>
  <c r="E25" i="1"/>
  <c r="H25" i="1"/>
  <c r="K25" i="1"/>
  <c r="N25" i="1" s="1"/>
  <c r="E26" i="1"/>
  <c r="H26" i="1"/>
  <c r="K26" i="1"/>
  <c r="N26" i="1" s="1"/>
  <c r="E28" i="1"/>
  <c r="H28" i="1"/>
  <c r="K28" i="1"/>
  <c r="N28" i="1" s="1"/>
  <c r="I13" i="4" l="1"/>
  <c r="K14" i="1"/>
  <c r="N14" i="1" s="1"/>
  <c r="K16" i="2"/>
  <c r="I15" i="4"/>
  <c r="K16" i="3"/>
  <c r="K14" i="2" l="1"/>
  <c r="Z14" i="2" s="1"/>
  <c r="Z16" i="2"/>
  <c r="T16" i="3"/>
  <c r="K14" i="3"/>
  <c r="T14" i="3" s="1"/>
</calcChain>
</file>

<file path=xl/sharedStrings.xml><?xml version="1.0" encoding="utf-8"?>
<sst xmlns="http://schemas.openxmlformats.org/spreadsheetml/2006/main" count="908" uniqueCount="457">
  <si>
    <t>１学級当り</t>
  </si>
  <si>
    <t>学校数</t>
  </si>
  <si>
    <t>学級数</t>
  </si>
  <si>
    <t>（人）</t>
  </si>
  <si>
    <t>幼児数</t>
  </si>
  <si>
    <t>（校）</t>
  </si>
  <si>
    <t>（学級）</t>
  </si>
  <si>
    <t>総　数</t>
  </si>
  <si>
    <t>男</t>
  </si>
  <si>
    <t>女</t>
  </si>
  <si>
    <t>市立総数</t>
  </si>
  <si>
    <t>老　上</t>
  </si>
  <si>
    <t>玉　川</t>
  </si>
  <si>
    <t>私立総数</t>
  </si>
  <si>
    <t>総数</t>
  </si>
  <si>
    <t>生徒数</t>
  </si>
  <si>
    <t>草　津</t>
  </si>
  <si>
    <t>松　原</t>
  </si>
  <si>
    <t>新　堂</t>
  </si>
  <si>
    <t>高　穂</t>
  </si>
  <si>
    <t>光　泉</t>
  </si>
  <si>
    <t>草津グリーンスタジアム</t>
    <rPh sb="0" eb="2">
      <t>クサツ</t>
    </rPh>
    <phoneticPr fontId="3"/>
  </si>
  <si>
    <t>件数</t>
    <rPh sb="0" eb="2">
      <t>ケンスウ</t>
    </rPh>
    <phoneticPr fontId="3"/>
  </si>
  <si>
    <t>利用者</t>
    <rPh sb="0" eb="3">
      <t>リヨウシャ</t>
    </rPh>
    <phoneticPr fontId="3"/>
  </si>
  <si>
    <t>1学級当り</t>
    <rPh sb="3" eb="4">
      <t>ア</t>
    </rPh>
    <phoneticPr fontId="3"/>
  </si>
  <si>
    <t>1学級当り</t>
    <rPh sb="1" eb="3">
      <t>ガッキュウ</t>
    </rPh>
    <rPh sb="3" eb="4">
      <t>アタ</t>
    </rPh>
    <phoneticPr fontId="3"/>
  </si>
  <si>
    <t>1回生</t>
    <rPh sb="1" eb="2">
      <t>カイ</t>
    </rPh>
    <rPh sb="2" eb="3">
      <t>セイ</t>
    </rPh>
    <phoneticPr fontId="3"/>
  </si>
  <si>
    <t>2回生</t>
    <rPh sb="1" eb="2">
      <t>カイ</t>
    </rPh>
    <rPh sb="2" eb="3">
      <t>セイ</t>
    </rPh>
    <phoneticPr fontId="3"/>
  </si>
  <si>
    <t>3回生</t>
    <rPh sb="1" eb="2">
      <t>カイ</t>
    </rPh>
    <rPh sb="2" eb="3">
      <t>セイ</t>
    </rPh>
    <phoneticPr fontId="3"/>
  </si>
  <si>
    <t>4回生</t>
    <rPh sb="1" eb="2">
      <t>カイ</t>
    </rPh>
    <rPh sb="2" eb="3">
      <t>セイ</t>
    </rPh>
    <phoneticPr fontId="3"/>
  </si>
  <si>
    <t>5回生以上</t>
    <rPh sb="1" eb="2">
      <t>カイ</t>
    </rPh>
    <rPh sb="2" eb="3">
      <t>セイ</t>
    </rPh>
    <rPh sb="3" eb="5">
      <t>イジョウ</t>
    </rPh>
    <phoneticPr fontId="3"/>
  </si>
  <si>
    <t>5才</t>
    <rPh sb="1" eb="2">
      <t>サイ</t>
    </rPh>
    <phoneticPr fontId="3"/>
  </si>
  <si>
    <t>6才</t>
    <rPh sb="1" eb="2">
      <t>サイ</t>
    </rPh>
    <phoneticPr fontId="3"/>
  </si>
  <si>
    <t>7才</t>
    <rPh sb="1" eb="2">
      <t>サイ</t>
    </rPh>
    <phoneticPr fontId="3"/>
  </si>
  <si>
    <t>8才</t>
    <rPh sb="1" eb="2">
      <t>サイ</t>
    </rPh>
    <phoneticPr fontId="3"/>
  </si>
  <si>
    <t>9才</t>
    <rPh sb="1" eb="2">
      <t>サイ</t>
    </rPh>
    <phoneticPr fontId="3"/>
  </si>
  <si>
    <t>10才</t>
    <rPh sb="2" eb="3">
      <t>サイ</t>
    </rPh>
    <phoneticPr fontId="3"/>
  </si>
  <si>
    <t>11才</t>
    <rPh sb="2" eb="3">
      <t>サイ</t>
    </rPh>
    <phoneticPr fontId="3"/>
  </si>
  <si>
    <t>12才</t>
    <rPh sb="2" eb="3">
      <t>サイ</t>
    </rPh>
    <phoneticPr fontId="3"/>
  </si>
  <si>
    <t>13才</t>
    <rPh sb="2" eb="3">
      <t>サイ</t>
    </rPh>
    <phoneticPr fontId="3"/>
  </si>
  <si>
    <t>14才</t>
    <rPh sb="2" eb="3">
      <t>サイ</t>
    </rPh>
    <phoneticPr fontId="3"/>
  </si>
  <si>
    <t>　　　2．国指定文化財の有形文化財のうち（）内の数値は「国宝」を示し内数である</t>
    <rPh sb="5" eb="6">
      <t>クニ</t>
    </rPh>
    <rPh sb="6" eb="8">
      <t>シテイ</t>
    </rPh>
    <rPh sb="8" eb="11">
      <t>ブンカザイ</t>
    </rPh>
    <rPh sb="12" eb="14">
      <t>ユウケイ</t>
    </rPh>
    <rPh sb="14" eb="17">
      <t>ブンカザイ</t>
    </rPh>
    <rPh sb="22" eb="23">
      <t>ナイ</t>
    </rPh>
    <rPh sb="24" eb="26">
      <t>スウチ</t>
    </rPh>
    <rPh sb="28" eb="30">
      <t>コクホウ</t>
    </rPh>
    <rPh sb="32" eb="33">
      <t>シメ</t>
    </rPh>
    <rPh sb="34" eb="35">
      <t>ウチ</t>
    </rPh>
    <rPh sb="35" eb="36">
      <t>スウ</t>
    </rPh>
    <phoneticPr fontId="3"/>
  </si>
  <si>
    <t>　　　3．国指定文化財の史跡・名勝・天然記念物のうち（）内の数値は「特別」を示し内数である</t>
    <rPh sb="5" eb="6">
      <t>クニ</t>
    </rPh>
    <rPh sb="6" eb="8">
      <t>シテイ</t>
    </rPh>
    <rPh sb="8" eb="11">
      <t>ブンカザイ</t>
    </rPh>
    <rPh sb="12" eb="14">
      <t>シセキ</t>
    </rPh>
    <rPh sb="15" eb="17">
      <t>メイショウ</t>
    </rPh>
    <rPh sb="18" eb="20">
      <t>テンネン</t>
    </rPh>
    <rPh sb="20" eb="23">
      <t>キネンブツ</t>
    </rPh>
    <rPh sb="28" eb="29">
      <t>ナイ</t>
    </rPh>
    <rPh sb="30" eb="32">
      <t>スウチ</t>
    </rPh>
    <rPh sb="34" eb="36">
      <t>トクベツ</t>
    </rPh>
    <rPh sb="38" eb="39">
      <t>シメ</t>
    </rPh>
    <rPh sb="40" eb="42">
      <t>ウチスウ</t>
    </rPh>
    <phoneticPr fontId="3"/>
  </si>
  <si>
    <t>　　　4．無形文化財・選定保存技術のうち○内の数値は「認定者数・団体数」を示す</t>
    <rPh sb="5" eb="7">
      <t>ムケイ</t>
    </rPh>
    <rPh sb="7" eb="10">
      <t>ブンカザイ</t>
    </rPh>
    <rPh sb="11" eb="13">
      <t>センテイ</t>
    </rPh>
    <rPh sb="13" eb="15">
      <t>ホゾン</t>
    </rPh>
    <rPh sb="15" eb="17">
      <t>ギジュツ</t>
    </rPh>
    <rPh sb="21" eb="22">
      <t>ナイ</t>
    </rPh>
    <rPh sb="23" eb="25">
      <t>スウチ</t>
    </rPh>
    <rPh sb="27" eb="30">
      <t>ニンテイシャ</t>
    </rPh>
    <rPh sb="30" eb="31">
      <t>スウ</t>
    </rPh>
    <rPh sb="32" eb="34">
      <t>ダンタイ</t>
    </rPh>
    <rPh sb="34" eb="35">
      <t>スウ</t>
    </rPh>
    <rPh sb="37" eb="38">
      <t>シメ</t>
    </rPh>
    <phoneticPr fontId="3"/>
  </si>
  <si>
    <t>　　　5．有形文化財・無形文化財・民俗文化財・記念物の欄は「指定」を示す</t>
    <rPh sb="5" eb="7">
      <t>ユウケイ</t>
    </rPh>
    <rPh sb="7" eb="10">
      <t>ブンカザイ</t>
    </rPh>
    <rPh sb="11" eb="13">
      <t>ムケイ</t>
    </rPh>
    <rPh sb="13" eb="16">
      <t>ブンカザイ</t>
    </rPh>
    <rPh sb="17" eb="19">
      <t>ミンゾク</t>
    </rPh>
    <rPh sb="19" eb="22">
      <t>ブンカザイ</t>
    </rPh>
    <rPh sb="23" eb="26">
      <t>キネンブツ</t>
    </rPh>
    <rPh sb="27" eb="28">
      <t>ラン</t>
    </rPh>
    <rPh sb="30" eb="32">
      <t>シテイ</t>
    </rPh>
    <rPh sb="34" eb="35">
      <t>シメ</t>
    </rPh>
    <phoneticPr fontId="3"/>
  </si>
  <si>
    <t>1月</t>
    <rPh sb="1" eb="2">
      <t>ツキ</t>
    </rPh>
    <phoneticPr fontId="3"/>
  </si>
  <si>
    <t>2月</t>
  </si>
  <si>
    <t>3月</t>
  </si>
  <si>
    <t>4月</t>
  </si>
  <si>
    <t>5月</t>
  </si>
  <si>
    <t>6月</t>
  </si>
  <si>
    <t>7月</t>
  </si>
  <si>
    <t>8月</t>
  </si>
  <si>
    <t>9月</t>
  </si>
  <si>
    <t>10月</t>
  </si>
  <si>
    <t>11月</t>
  </si>
  <si>
    <t>12月</t>
  </si>
  <si>
    <t>武道館</t>
    <rPh sb="0" eb="3">
      <t>ブドウカン</t>
    </rPh>
    <phoneticPr fontId="3"/>
  </si>
  <si>
    <t>資料：人権センター</t>
    <rPh sb="0" eb="2">
      <t>シリョウ</t>
    </rPh>
    <phoneticPr fontId="3"/>
  </si>
  <si>
    <t>資料：市民交流プラザ</t>
    <rPh sb="0" eb="2">
      <t>シリョウ</t>
    </rPh>
    <rPh sb="3" eb="5">
      <t>シミン</t>
    </rPh>
    <rPh sb="5" eb="7">
      <t>コウリュウ</t>
    </rPh>
    <phoneticPr fontId="3"/>
  </si>
  <si>
    <t>（単位：人）</t>
  </si>
  <si>
    <t>中　 央</t>
    <rPh sb="0" eb="1">
      <t>ナカ</t>
    </rPh>
    <rPh sb="3" eb="4">
      <t>ヒサシ</t>
    </rPh>
    <phoneticPr fontId="3"/>
  </si>
  <si>
    <t>大　 路</t>
    <rPh sb="0" eb="1">
      <t>ダイ</t>
    </rPh>
    <rPh sb="3" eb="4">
      <t>ミチ</t>
    </rPh>
    <phoneticPr fontId="3"/>
  </si>
  <si>
    <t>矢 　倉</t>
    <rPh sb="0" eb="1">
      <t>ヤ</t>
    </rPh>
    <rPh sb="3" eb="4">
      <t>クラ</t>
    </rPh>
    <phoneticPr fontId="3"/>
  </si>
  <si>
    <t>老　 上</t>
    <rPh sb="0" eb="1">
      <t>オ</t>
    </rPh>
    <rPh sb="3" eb="4">
      <t>ウエ</t>
    </rPh>
    <phoneticPr fontId="3"/>
  </si>
  <si>
    <t>玉 　川</t>
    <rPh sb="0" eb="1">
      <t>タマ</t>
    </rPh>
    <rPh sb="3" eb="4">
      <t>カワ</t>
    </rPh>
    <phoneticPr fontId="3"/>
  </si>
  <si>
    <t>山 　田</t>
    <rPh sb="0" eb="1">
      <t>ヤマ</t>
    </rPh>
    <rPh sb="3" eb="4">
      <t>タ</t>
    </rPh>
    <phoneticPr fontId="3"/>
  </si>
  <si>
    <t>笠 　縫</t>
    <rPh sb="0" eb="1">
      <t>カサ</t>
    </rPh>
    <rPh sb="3" eb="4">
      <t>ヌ</t>
    </rPh>
    <phoneticPr fontId="3"/>
  </si>
  <si>
    <t>笠縫東</t>
    <rPh sb="0" eb="1">
      <t>カサ</t>
    </rPh>
    <rPh sb="1" eb="2">
      <t>ヌ</t>
    </rPh>
    <rPh sb="2" eb="3">
      <t>ヒガシ</t>
    </rPh>
    <phoneticPr fontId="3"/>
  </si>
  <si>
    <t>平成16年</t>
    <rPh sb="0" eb="2">
      <t>ヘイセイ</t>
    </rPh>
    <rPh sb="4" eb="5">
      <t>ネン</t>
    </rPh>
    <phoneticPr fontId="3"/>
  </si>
  <si>
    <t>　渋川</t>
    <rPh sb="1" eb="3">
      <t>シブカワ</t>
    </rPh>
    <phoneticPr fontId="3"/>
  </si>
  <si>
    <t>資料：図書館・南草津図書館</t>
    <rPh sb="0" eb="2">
      <t>シリョウ</t>
    </rPh>
    <rPh sb="3" eb="6">
      <t>トショカン</t>
    </rPh>
    <rPh sb="7" eb="10">
      <t>ミナミクサツ</t>
    </rPh>
    <rPh sb="10" eb="13">
      <t>トショカン</t>
    </rPh>
    <phoneticPr fontId="3"/>
  </si>
  <si>
    <t>大学院生</t>
    <rPh sb="0" eb="3">
      <t>ダイガクイン</t>
    </rPh>
    <rPh sb="3" eb="4">
      <t>セイ</t>
    </rPh>
    <phoneticPr fontId="3"/>
  </si>
  <si>
    <t>（人）</t>
    <rPh sb="1" eb="2">
      <t>ニン</t>
    </rPh>
    <phoneticPr fontId="3"/>
  </si>
  <si>
    <t>　　　ロボティクス学科</t>
    <rPh sb="9" eb="11">
      <t>ガッカ</t>
    </rPh>
    <phoneticPr fontId="3"/>
  </si>
  <si>
    <t>　　　都市システム工学科</t>
    <rPh sb="3" eb="5">
      <t>トシ</t>
    </rPh>
    <rPh sb="9" eb="11">
      <t>コウガク</t>
    </rPh>
    <rPh sb="11" eb="12">
      <t>カ</t>
    </rPh>
    <phoneticPr fontId="3"/>
  </si>
  <si>
    <t>　　　環境システム工学科</t>
    <rPh sb="3" eb="5">
      <t>カンキョウ</t>
    </rPh>
    <rPh sb="9" eb="11">
      <t>コウガク</t>
    </rPh>
    <rPh sb="11" eb="12">
      <t>ガッカ</t>
    </rPh>
    <phoneticPr fontId="3"/>
  </si>
  <si>
    <t>　　　建築都市デザイン学科</t>
    <rPh sb="3" eb="5">
      <t>ケンチク</t>
    </rPh>
    <rPh sb="5" eb="7">
      <t>トシ</t>
    </rPh>
    <rPh sb="11" eb="12">
      <t>ガク</t>
    </rPh>
    <rPh sb="12" eb="13">
      <t>カ</t>
    </rPh>
    <phoneticPr fontId="3"/>
  </si>
  <si>
    <t>　　　情報システム学科</t>
    <rPh sb="3" eb="5">
      <t>ジョウホウ</t>
    </rPh>
    <rPh sb="9" eb="11">
      <t>ガッカ</t>
    </rPh>
    <phoneticPr fontId="3"/>
  </si>
  <si>
    <t>　　　情報コミュニケーション学科</t>
    <rPh sb="3" eb="5">
      <t>ジョウホウ</t>
    </rPh>
    <rPh sb="14" eb="16">
      <t>ガッカ</t>
    </rPh>
    <phoneticPr fontId="3"/>
  </si>
  <si>
    <t>　　　メディア情報学科</t>
    <rPh sb="7" eb="9">
      <t>ジョウホウ</t>
    </rPh>
    <rPh sb="9" eb="11">
      <t>ガッカ</t>
    </rPh>
    <phoneticPr fontId="3"/>
  </si>
  <si>
    <t>　　　知能情報学科</t>
    <rPh sb="3" eb="5">
      <t>チノウ</t>
    </rPh>
    <rPh sb="5" eb="7">
      <t>ジョウホウ</t>
    </rPh>
    <rPh sb="7" eb="9">
      <t>ガッカ</t>
    </rPh>
    <phoneticPr fontId="3"/>
  </si>
  <si>
    <t>　　　生命情報学科</t>
    <rPh sb="3" eb="5">
      <t>セイメイ</t>
    </rPh>
    <rPh sb="5" eb="7">
      <t>ジョウホウ</t>
    </rPh>
    <rPh sb="7" eb="9">
      <t>ガッカ</t>
    </rPh>
    <phoneticPr fontId="3"/>
  </si>
  <si>
    <t>区分</t>
    <rPh sb="0" eb="2">
      <t>クブン</t>
    </rPh>
    <phoneticPr fontId="3"/>
  </si>
  <si>
    <t>前期</t>
    <rPh sb="0" eb="2">
      <t>ゼンキ</t>
    </rPh>
    <phoneticPr fontId="3"/>
  </si>
  <si>
    <t>計</t>
    <rPh sb="0" eb="1">
      <t>ケイ</t>
    </rPh>
    <phoneticPr fontId="3"/>
  </si>
  <si>
    <t>4回生以上</t>
    <rPh sb="1" eb="2">
      <t>カイ</t>
    </rPh>
    <rPh sb="2" eb="3">
      <t>セイ</t>
    </rPh>
    <rPh sb="3" eb="5">
      <t>イジョウ</t>
    </rPh>
    <phoneticPr fontId="3"/>
  </si>
  <si>
    <t>経済学研究科</t>
    <rPh sb="0" eb="3">
      <t>ケイザイガク</t>
    </rPh>
    <rPh sb="3" eb="5">
      <t>ケンキュウ</t>
    </rPh>
    <rPh sb="5" eb="6">
      <t>カ</t>
    </rPh>
    <phoneticPr fontId="3"/>
  </si>
  <si>
    <t>経営学研究科</t>
    <rPh sb="0" eb="3">
      <t>ケイエイガク</t>
    </rPh>
    <rPh sb="3" eb="5">
      <t>ケンキュウ</t>
    </rPh>
    <rPh sb="5" eb="6">
      <t>カ</t>
    </rPh>
    <phoneticPr fontId="3"/>
  </si>
  <si>
    <t>理工学研究科</t>
    <rPh sb="0" eb="3">
      <t>リコウガク</t>
    </rPh>
    <rPh sb="3" eb="5">
      <t>ケンキュウ</t>
    </rPh>
    <rPh sb="5" eb="6">
      <t>カ</t>
    </rPh>
    <phoneticPr fontId="3"/>
  </si>
  <si>
    <t>5回生</t>
    <rPh sb="1" eb="2">
      <t>カイ</t>
    </rPh>
    <rPh sb="2" eb="3">
      <t>セイ</t>
    </rPh>
    <phoneticPr fontId="3"/>
  </si>
  <si>
    <t>6回生以上</t>
    <rPh sb="1" eb="2">
      <t>カイ</t>
    </rPh>
    <rPh sb="2" eb="3">
      <t>セイ</t>
    </rPh>
    <rPh sb="3" eb="5">
      <t>イジョウ</t>
    </rPh>
    <phoneticPr fontId="3"/>
  </si>
  <si>
    <t>5年一貫制（2001年より）</t>
    <rPh sb="1" eb="2">
      <t>ネン</t>
    </rPh>
    <rPh sb="2" eb="4">
      <t>イッカン</t>
    </rPh>
    <rPh sb="4" eb="5">
      <t>セイ</t>
    </rPh>
    <rPh sb="10" eb="11">
      <t>ネン</t>
    </rPh>
    <phoneticPr fontId="3"/>
  </si>
  <si>
    <t>（１）学生数集計</t>
    <rPh sb="3" eb="6">
      <t>ガクセイスウ</t>
    </rPh>
    <rPh sb="6" eb="8">
      <t>シュウケイ</t>
    </rPh>
    <phoneticPr fontId="3"/>
  </si>
  <si>
    <t>（２）学部別学生数</t>
    <rPh sb="3" eb="5">
      <t>ガクブ</t>
    </rPh>
    <rPh sb="5" eb="6">
      <t>ベツ</t>
    </rPh>
    <rPh sb="6" eb="9">
      <t>ガクセイスウ</t>
    </rPh>
    <phoneticPr fontId="3"/>
  </si>
  <si>
    <t>渋　　川</t>
    <rPh sb="0" eb="1">
      <t>シブ</t>
    </rPh>
    <rPh sb="3" eb="4">
      <t>カワ</t>
    </rPh>
    <phoneticPr fontId="3"/>
  </si>
  <si>
    <t>平成17年</t>
    <rPh sb="0" eb="2">
      <t>ヘイセイ</t>
    </rPh>
    <rPh sb="4" eb="5">
      <t>ネン</t>
    </rPh>
    <phoneticPr fontId="3"/>
  </si>
  <si>
    <t>総数</t>
    <rPh sb="0" eb="2">
      <t>ソウスウ</t>
    </rPh>
    <phoneticPr fontId="3"/>
  </si>
  <si>
    <t>区      分</t>
    <rPh sb="0" eb="8">
      <t>クブン</t>
    </rPh>
    <phoneticPr fontId="3"/>
  </si>
  <si>
    <t>開館</t>
    <rPh sb="0" eb="2">
      <t>カイカン</t>
    </rPh>
    <phoneticPr fontId="3"/>
  </si>
  <si>
    <t>日数</t>
    <rPh sb="0" eb="2">
      <t>ニッスウ</t>
    </rPh>
    <phoneticPr fontId="3"/>
  </si>
  <si>
    <t>利用日数</t>
    <rPh sb="0" eb="2">
      <t>リヨウ</t>
    </rPh>
    <rPh sb="2" eb="4">
      <t>ニッスウ</t>
    </rPh>
    <phoneticPr fontId="3"/>
  </si>
  <si>
    <t>利用率（％）</t>
    <rPh sb="0" eb="3">
      <t>リヨウリツ</t>
    </rPh>
    <phoneticPr fontId="3"/>
  </si>
  <si>
    <t>リハーサル室</t>
    <rPh sb="5" eb="6">
      <t>シツ</t>
    </rPh>
    <phoneticPr fontId="3"/>
  </si>
  <si>
    <t>文化教室Ⅰ</t>
    <rPh sb="0" eb="2">
      <t>ブンカ</t>
    </rPh>
    <rPh sb="2" eb="4">
      <t>キョウシツ</t>
    </rPh>
    <phoneticPr fontId="3"/>
  </si>
  <si>
    <t>文化教室Ⅱ</t>
    <rPh sb="0" eb="2">
      <t>ブンカ</t>
    </rPh>
    <rPh sb="2" eb="4">
      <t>キョウシツ</t>
    </rPh>
    <phoneticPr fontId="3"/>
  </si>
  <si>
    <t>研修室</t>
    <rPh sb="0" eb="3">
      <t>ケンシュウシツ</t>
    </rPh>
    <phoneticPr fontId="3"/>
  </si>
  <si>
    <t>資料：草津アミカホール</t>
    <rPh sb="0" eb="2">
      <t>シリョウ</t>
    </rPh>
    <rPh sb="3" eb="5">
      <t>クサツ</t>
    </rPh>
    <phoneticPr fontId="3"/>
  </si>
  <si>
    <t xml:space="preserve">          （単位：ｃｍ、ｋｇ）</t>
    <rPh sb="11" eb="13">
      <t>タンイ</t>
    </rPh>
    <phoneticPr fontId="3"/>
  </si>
  <si>
    <t>区    分</t>
    <rPh sb="0" eb="6">
      <t>クブン</t>
    </rPh>
    <phoneticPr fontId="3"/>
  </si>
  <si>
    <t>幼稚園</t>
    <rPh sb="0" eb="3">
      <t>ヨウチエン</t>
    </rPh>
    <phoneticPr fontId="3"/>
  </si>
  <si>
    <t>小        学        校</t>
    <rPh sb="0" eb="19">
      <t>ショウガッコウ</t>
    </rPh>
    <phoneticPr fontId="3"/>
  </si>
  <si>
    <t>中    学    校</t>
    <rPh sb="0" eb="11">
      <t>チュウガッコウ</t>
    </rPh>
    <phoneticPr fontId="3"/>
  </si>
  <si>
    <t>＜男    子＞</t>
    <rPh sb="1" eb="2">
      <t>オトコ</t>
    </rPh>
    <rPh sb="6" eb="7">
      <t>コ</t>
    </rPh>
    <phoneticPr fontId="3"/>
  </si>
  <si>
    <t>身</t>
    <rPh sb="0" eb="1">
      <t>ミ</t>
    </rPh>
    <phoneticPr fontId="3"/>
  </si>
  <si>
    <t>＜女    子＞</t>
    <rPh sb="1" eb="2">
      <t>オンナ</t>
    </rPh>
    <rPh sb="6" eb="7">
      <t>コ</t>
    </rPh>
    <phoneticPr fontId="3"/>
  </si>
  <si>
    <t>長</t>
    <rPh sb="0" eb="1">
      <t>ナガ</t>
    </rPh>
    <phoneticPr fontId="3"/>
  </si>
  <si>
    <t>体</t>
    <rPh sb="0" eb="1">
      <t>タイ</t>
    </rPh>
    <phoneticPr fontId="3"/>
  </si>
  <si>
    <t>重</t>
    <rPh sb="0" eb="1">
      <t>オモ</t>
    </rPh>
    <phoneticPr fontId="3"/>
  </si>
  <si>
    <t>小学校</t>
    <rPh sb="0" eb="3">
      <t>ショウガッコウ</t>
    </rPh>
    <phoneticPr fontId="3"/>
  </si>
  <si>
    <t>　志津</t>
    <rPh sb="1" eb="3">
      <t>シヅ</t>
    </rPh>
    <phoneticPr fontId="3"/>
  </si>
  <si>
    <t>　志津南</t>
    <rPh sb="1" eb="3">
      <t>シヅ</t>
    </rPh>
    <rPh sb="3" eb="4">
      <t>ミナミ</t>
    </rPh>
    <phoneticPr fontId="3"/>
  </si>
  <si>
    <t>　草津</t>
    <rPh sb="1" eb="3">
      <t>クサツ</t>
    </rPh>
    <phoneticPr fontId="3"/>
  </si>
  <si>
    <t>　草津第二</t>
    <rPh sb="1" eb="3">
      <t>クサツ</t>
    </rPh>
    <rPh sb="3" eb="5">
      <t>ダイニ</t>
    </rPh>
    <phoneticPr fontId="3"/>
  </si>
  <si>
    <t>　矢倉</t>
    <rPh sb="1" eb="3">
      <t>ヤグラ</t>
    </rPh>
    <phoneticPr fontId="3"/>
  </si>
  <si>
    <t>　老上</t>
    <rPh sb="1" eb="2">
      <t>オ</t>
    </rPh>
    <rPh sb="2" eb="3">
      <t>カミ</t>
    </rPh>
    <phoneticPr fontId="3"/>
  </si>
  <si>
    <t>　玉川</t>
    <rPh sb="1" eb="3">
      <t>タマガワ</t>
    </rPh>
    <phoneticPr fontId="3"/>
  </si>
  <si>
    <t>　南笠東</t>
    <rPh sb="1" eb="2">
      <t>ミナミ</t>
    </rPh>
    <rPh sb="2" eb="3">
      <t>カサ</t>
    </rPh>
    <rPh sb="3" eb="4">
      <t>ヒガシ</t>
    </rPh>
    <phoneticPr fontId="3"/>
  </si>
  <si>
    <t>　山田</t>
    <rPh sb="1" eb="3">
      <t>ヤマダ</t>
    </rPh>
    <phoneticPr fontId="3"/>
  </si>
  <si>
    <t>　笠縫</t>
    <rPh sb="1" eb="3">
      <t>カサヌイ</t>
    </rPh>
    <phoneticPr fontId="3"/>
  </si>
  <si>
    <t>　笠縫東</t>
    <rPh sb="1" eb="3">
      <t>カサヌイ</t>
    </rPh>
    <rPh sb="3" eb="4">
      <t>ヒガシ</t>
    </rPh>
    <phoneticPr fontId="3"/>
  </si>
  <si>
    <t>　常盤</t>
    <rPh sb="1" eb="3">
      <t>トキワ</t>
    </rPh>
    <phoneticPr fontId="3"/>
  </si>
  <si>
    <t>中学校</t>
    <rPh sb="0" eb="3">
      <t>チュウガッコウ</t>
    </rPh>
    <phoneticPr fontId="3"/>
  </si>
  <si>
    <t>　高穂</t>
    <rPh sb="1" eb="2">
      <t>タカ</t>
    </rPh>
    <rPh sb="2" eb="3">
      <t>ホ</t>
    </rPh>
    <phoneticPr fontId="3"/>
  </si>
  <si>
    <t>　松原</t>
    <rPh sb="1" eb="3">
      <t>マツバラ</t>
    </rPh>
    <phoneticPr fontId="3"/>
  </si>
  <si>
    <t>　新堂</t>
    <rPh sb="1" eb="3">
      <t>シンドウ</t>
    </rPh>
    <phoneticPr fontId="3"/>
  </si>
  <si>
    <t>（単位：件、人）</t>
    <rPh sb="1" eb="3">
      <t>タンイ</t>
    </rPh>
    <rPh sb="4" eb="5">
      <t>ケン</t>
    </rPh>
    <rPh sb="6" eb="7">
      <t>ヒト</t>
    </rPh>
    <phoneticPr fontId="3"/>
  </si>
  <si>
    <t>区  分</t>
    <rPh sb="0" eb="4">
      <t>クブン</t>
    </rPh>
    <phoneticPr fontId="3"/>
  </si>
  <si>
    <t>総      数</t>
    <rPh sb="0" eb="8">
      <t>ソウスウ</t>
    </rPh>
    <phoneticPr fontId="3"/>
  </si>
  <si>
    <t>市民体育館</t>
    <rPh sb="0" eb="2">
      <t>シミン</t>
    </rPh>
    <rPh sb="2" eb="5">
      <t>タイイクカン</t>
    </rPh>
    <phoneticPr fontId="3"/>
  </si>
  <si>
    <t>野村グラウンド</t>
    <rPh sb="0" eb="2">
      <t>ノムラ</t>
    </rPh>
    <phoneticPr fontId="3"/>
  </si>
  <si>
    <t>野村テニスコート</t>
    <rPh sb="0" eb="2">
      <t>ノムラ</t>
    </rPh>
    <phoneticPr fontId="3"/>
  </si>
  <si>
    <t>総合体育館</t>
    <rPh sb="0" eb="2">
      <t>ソウゴウ</t>
    </rPh>
    <rPh sb="2" eb="5">
      <t>タイイクカン</t>
    </rPh>
    <phoneticPr fontId="3"/>
  </si>
  <si>
    <t>志津運動公園</t>
    <rPh sb="0" eb="2">
      <t>シヅ</t>
    </rPh>
    <rPh sb="2" eb="4">
      <t>ウンドウ</t>
    </rPh>
    <rPh sb="4" eb="6">
      <t>コウエン</t>
    </rPh>
    <phoneticPr fontId="3"/>
  </si>
  <si>
    <t>ふれあい運動場</t>
    <rPh sb="4" eb="6">
      <t>ウンドウ</t>
    </rPh>
    <rPh sb="6" eb="7">
      <t>バ</t>
    </rPh>
    <phoneticPr fontId="3"/>
  </si>
  <si>
    <t>ふれあい体育館</t>
    <rPh sb="4" eb="7">
      <t>タイイクカン</t>
    </rPh>
    <phoneticPr fontId="3"/>
  </si>
  <si>
    <t>ロクハ公園プール</t>
    <rPh sb="3" eb="5">
      <t>コウエン</t>
    </rPh>
    <phoneticPr fontId="3"/>
  </si>
  <si>
    <t>弾正公園テニスコート</t>
    <rPh sb="0" eb="1">
      <t>ダンジョウ</t>
    </rPh>
    <rPh sb="1" eb="2">
      <t>セイ</t>
    </rPh>
    <rPh sb="2" eb="4">
      <t>コウエン</t>
    </rPh>
    <phoneticPr fontId="3"/>
  </si>
  <si>
    <t>入場者</t>
    <rPh sb="0" eb="3">
      <t>ニュウジョウシャ</t>
    </rPh>
    <phoneticPr fontId="3"/>
  </si>
  <si>
    <t>蔵書冊数（千冊）</t>
    <rPh sb="0" eb="2">
      <t>ゾウショ</t>
    </rPh>
    <rPh sb="2" eb="4">
      <t>サッスウ</t>
    </rPh>
    <rPh sb="5" eb="6">
      <t>セン</t>
    </rPh>
    <rPh sb="6" eb="7">
      <t>サツ</t>
    </rPh>
    <phoneticPr fontId="3"/>
  </si>
  <si>
    <t>個人</t>
    <rPh sb="0" eb="2">
      <t>コジン</t>
    </rPh>
    <phoneticPr fontId="3"/>
  </si>
  <si>
    <t>団体</t>
    <rPh sb="0" eb="2">
      <t>ダンタイ</t>
    </rPh>
    <phoneticPr fontId="3"/>
  </si>
  <si>
    <t>児童書</t>
    <rPh sb="0" eb="3">
      <t>ジドウショ</t>
    </rPh>
    <phoneticPr fontId="3"/>
  </si>
  <si>
    <t>（人）</t>
    <rPh sb="1" eb="2">
      <t>ヒト</t>
    </rPh>
    <phoneticPr fontId="3"/>
  </si>
  <si>
    <t>うち児童</t>
    <rPh sb="2" eb="4">
      <t>ジドウ</t>
    </rPh>
    <phoneticPr fontId="3"/>
  </si>
  <si>
    <t>（団体）</t>
    <rPh sb="1" eb="3">
      <t>ダンタイ</t>
    </rPh>
    <phoneticPr fontId="3"/>
  </si>
  <si>
    <t>テクロノジー・マネジメント研究科</t>
    <rPh sb="13" eb="15">
      <t>ケンキュウ</t>
    </rPh>
    <rPh sb="15" eb="16">
      <t>カ</t>
    </rPh>
    <phoneticPr fontId="3"/>
  </si>
  <si>
    <t>情報理工学部</t>
    <rPh sb="0" eb="2">
      <t>ジョウホウ</t>
    </rPh>
    <rPh sb="2" eb="4">
      <t>リコウ</t>
    </rPh>
    <rPh sb="4" eb="6">
      <t>ガクブ</t>
    </rPh>
    <phoneticPr fontId="3"/>
  </si>
  <si>
    <t>（３）大学院学科別　</t>
    <rPh sb="3" eb="6">
      <t>ダイガクイン</t>
    </rPh>
    <rPh sb="6" eb="7">
      <t>ガク</t>
    </rPh>
    <rPh sb="7" eb="8">
      <t>カ</t>
    </rPh>
    <rPh sb="8" eb="9">
      <t>ベツ</t>
    </rPh>
    <phoneticPr fontId="3"/>
  </si>
  <si>
    <t>幼  児  数  （人）</t>
    <rPh sb="10" eb="11">
      <t>ニン</t>
    </rPh>
    <phoneticPr fontId="3"/>
  </si>
  <si>
    <t>総          数</t>
    <rPh sb="0" eb="12">
      <t>ソウスウ</t>
    </rPh>
    <phoneticPr fontId="3"/>
  </si>
  <si>
    <t>年</t>
    <rPh sb="0" eb="1">
      <t>ネン</t>
    </rPh>
    <phoneticPr fontId="3"/>
  </si>
  <si>
    <t>児童数</t>
    <rPh sb="0" eb="2">
      <t>ジドウ</t>
    </rPh>
    <rPh sb="2" eb="3">
      <t>スウ</t>
    </rPh>
    <phoneticPr fontId="3"/>
  </si>
  <si>
    <t>（注）教員数は本務者のみ</t>
    <rPh sb="1" eb="2">
      <t>チュウ</t>
    </rPh>
    <rPh sb="3" eb="4">
      <t>キョウ</t>
    </rPh>
    <rPh sb="4" eb="5">
      <t>イン</t>
    </rPh>
    <rPh sb="5" eb="6">
      <t>スウ</t>
    </rPh>
    <rPh sb="7" eb="10">
      <t>ホンムシャ</t>
    </rPh>
    <phoneticPr fontId="3"/>
  </si>
  <si>
    <t>学校数</t>
    <rPh sb="0" eb="2">
      <t>ガッコウ</t>
    </rPh>
    <rPh sb="2" eb="3">
      <t>スウ</t>
    </rPh>
    <phoneticPr fontId="3"/>
  </si>
  <si>
    <t>学級数</t>
    <rPh sb="0" eb="2">
      <t>ガッキュウ</t>
    </rPh>
    <rPh sb="2" eb="3">
      <t>スウ</t>
    </rPh>
    <phoneticPr fontId="3"/>
  </si>
  <si>
    <t>教員数</t>
    <rPh sb="0" eb="2">
      <t>キョウイン</t>
    </rPh>
    <rPh sb="2" eb="3">
      <t>スウ</t>
    </rPh>
    <phoneticPr fontId="3"/>
  </si>
  <si>
    <t>生    徒    数    (人）</t>
    <rPh sb="0" eb="11">
      <t>セイトスウ</t>
    </rPh>
    <rPh sb="16" eb="17">
      <t>ニン</t>
    </rPh>
    <phoneticPr fontId="3"/>
  </si>
  <si>
    <t>（校）</t>
    <rPh sb="1" eb="2">
      <t>コウ</t>
    </rPh>
    <phoneticPr fontId="3"/>
  </si>
  <si>
    <t>（学級）</t>
    <rPh sb="1" eb="3">
      <t>ガッキュウ</t>
    </rPh>
    <phoneticPr fontId="3"/>
  </si>
  <si>
    <t>男</t>
    <rPh sb="0" eb="1">
      <t>オトコ</t>
    </rPh>
    <phoneticPr fontId="3"/>
  </si>
  <si>
    <t>女</t>
    <rPh sb="0" eb="1">
      <t>オンナ</t>
    </rPh>
    <phoneticPr fontId="3"/>
  </si>
  <si>
    <t>生徒数（人）</t>
    <rPh sb="0" eb="3">
      <t>セイトスウ</t>
    </rPh>
    <rPh sb="4" eb="5">
      <t>ヒト</t>
    </rPh>
    <phoneticPr fontId="3"/>
  </si>
  <si>
    <t>県立総数</t>
    <rPh sb="0" eb="2">
      <t>ケンリツ</t>
    </rPh>
    <rPh sb="2" eb="4">
      <t>ソウスウ</t>
    </rPh>
    <phoneticPr fontId="3"/>
  </si>
  <si>
    <t>辻服飾専修学校</t>
    <rPh sb="0" eb="1">
      <t>ツジ</t>
    </rPh>
    <rPh sb="1" eb="3">
      <t>フクショク</t>
    </rPh>
    <rPh sb="3" eb="5">
      <t>センシュウ</t>
    </rPh>
    <rPh sb="5" eb="7">
      <t>ガッコウ</t>
    </rPh>
    <phoneticPr fontId="3"/>
  </si>
  <si>
    <t>　　　　草津東</t>
    <rPh sb="4" eb="6">
      <t>クサツ</t>
    </rPh>
    <rPh sb="6" eb="7">
      <t>ヒガシ</t>
    </rPh>
    <phoneticPr fontId="3"/>
  </si>
  <si>
    <t>　　　　草津</t>
    <rPh sb="4" eb="6">
      <t>クサツ</t>
    </rPh>
    <phoneticPr fontId="3"/>
  </si>
  <si>
    <t>滋賀県歯科</t>
    <rPh sb="0" eb="3">
      <t>シガケン</t>
    </rPh>
    <rPh sb="3" eb="5">
      <t>シカ</t>
    </rPh>
    <phoneticPr fontId="3"/>
  </si>
  <si>
    <t>　　　　玉川</t>
    <rPh sb="4" eb="6">
      <t>タマガワ</t>
    </rPh>
    <phoneticPr fontId="3"/>
  </si>
  <si>
    <t>　技工士専門学校</t>
    <rPh sb="1" eb="2">
      <t>ギシ</t>
    </rPh>
    <rPh sb="2" eb="3">
      <t>コウ</t>
    </rPh>
    <rPh sb="3" eb="4">
      <t>シ</t>
    </rPh>
    <rPh sb="4" eb="6">
      <t>センモン</t>
    </rPh>
    <rPh sb="6" eb="8">
      <t>ガッコウ</t>
    </rPh>
    <phoneticPr fontId="3"/>
  </si>
  <si>
    <t>　　　　湖南農業</t>
    <rPh sb="4" eb="6">
      <t>コナン</t>
    </rPh>
    <rPh sb="6" eb="8">
      <t>ノウギョウ</t>
    </rPh>
    <phoneticPr fontId="3"/>
  </si>
  <si>
    <t>私立総数</t>
    <rPh sb="0" eb="2">
      <t>シリツ</t>
    </rPh>
    <rPh sb="2" eb="4">
      <t>ソウスウ</t>
    </rPh>
    <phoneticPr fontId="3"/>
  </si>
  <si>
    <t>（注）教員数は本務者のみ</t>
    <rPh sb="1" eb="2">
      <t>チュウ</t>
    </rPh>
    <rPh sb="3" eb="5">
      <t>キョウイン</t>
    </rPh>
    <rPh sb="5" eb="6">
      <t>スウ</t>
    </rPh>
    <rPh sb="7" eb="10">
      <t>ホンムシャ</t>
    </rPh>
    <phoneticPr fontId="3"/>
  </si>
  <si>
    <t>　光泉（全日制）</t>
    <rPh sb="1" eb="2">
      <t>コウセン</t>
    </rPh>
    <rPh sb="2" eb="3">
      <t>セン</t>
    </rPh>
    <rPh sb="4" eb="5">
      <t>ゼン</t>
    </rPh>
    <rPh sb="5" eb="6">
      <t>ヒ</t>
    </rPh>
    <rPh sb="6" eb="7">
      <t>セイ</t>
    </rPh>
    <phoneticPr fontId="3"/>
  </si>
  <si>
    <t>有形文化財</t>
    <rPh sb="0" eb="2">
      <t>ユウケイ</t>
    </rPh>
    <rPh sb="2" eb="5">
      <t>ブンカザイ</t>
    </rPh>
    <phoneticPr fontId="3"/>
  </si>
  <si>
    <t>　　　建　造　物</t>
    <rPh sb="3" eb="8">
      <t>ケンゾウブツ</t>
    </rPh>
    <phoneticPr fontId="3"/>
  </si>
  <si>
    <t>美術工芸品</t>
    <rPh sb="0" eb="2">
      <t>ビジュツ</t>
    </rPh>
    <rPh sb="2" eb="5">
      <t>コウゲイヒン</t>
    </rPh>
    <phoneticPr fontId="3"/>
  </si>
  <si>
    <t>絵　　　 画</t>
    <rPh sb="0" eb="6">
      <t>カイガ</t>
    </rPh>
    <phoneticPr fontId="3"/>
  </si>
  <si>
    <t>彫　　　 刻</t>
    <rPh sb="0" eb="6">
      <t>チョウコク</t>
    </rPh>
    <phoneticPr fontId="3"/>
  </si>
  <si>
    <t>工　芸　品</t>
    <rPh sb="0" eb="5">
      <t>コウゲイヒン</t>
    </rPh>
    <phoneticPr fontId="3"/>
  </si>
  <si>
    <t>書籍・典籍・古文書等</t>
    <rPh sb="0" eb="2">
      <t>ショセキ</t>
    </rPh>
    <rPh sb="3" eb="5">
      <t>テンセキ</t>
    </rPh>
    <rPh sb="6" eb="7">
      <t>コ</t>
    </rPh>
    <rPh sb="7" eb="9">
      <t>コブンショ</t>
    </rPh>
    <rPh sb="9" eb="10">
      <t>トウ</t>
    </rPh>
    <phoneticPr fontId="3"/>
  </si>
  <si>
    <t>考古資料</t>
    <rPh sb="0" eb="2">
      <t>コウコ</t>
    </rPh>
    <rPh sb="2" eb="4">
      <t>シリョウ</t>
    </rPh>
    <phoneticPr fontId="3"/>
  </si>
  <si>
    <t>歴史資料</t>
    <rPh sb="0" eb="2">
      <t>レキシ</t>
    </rPh>
    <rPh sb="2" eb="4">
      <t>シリョウ</t>
    </rPh>
    <phoneticPr fontId="3"/>
  </si>
  <si>
    <t>無 形 文 化 財</t>
    <rPh sb="0" eb="3">
      <t>ムケイ</t>
    </rPh>
    <rPh sb="4" eb="9">
      <t>ブンカザイ</t>
    </rPh>
    <phoneticPr fontId="3"/>
  </si>
  <si>
    <t>有形民俗文化財</t>
    <rPh sb="0" eb="2">
      <t>ユウケイ</t>
    </rPh>
    <rPh sb="2" eb="4">
      <t>ミンゾク</t>
    </rPh>
    <rPh sb="4" eb="7">
      <t>ブンカザイ</t>
    </rPh>
    <phoneticPr fontId="3"/>
  </si>
  <si>
    <t>無形民俗文化財</t>
    <rPh sb="0" eb="2">
      <t>ムケイ</t>
    </rPh>
    <rPh sb="2" eb="4">
      <t>ミンゾク</t>
    </rPh>
    <rPh sb="4" eb="7">
      <t>ブンカザイ</t>
    </rPh>
    <phoneticPr fontId="3"/>
  </si>
  <si>
    <t>記念物</t>
    <rPh sb="0" eb="3">
      <t>キネンブツ</t>
    </rPh>
    <phoneticPr fontId="3"/>
  </si>
  <si>
    <t>史　　　　跡</t>
    <rPh sb="0" eb="6">
      <t>シセキ</t>
    </rPh>
    <phoneticPr fontId="3"/>
  </si>
  <si>
    <t>名　　　　勝</t>
    <rPh sb="0" eb="6">
      <t>メイショウ</t>
    </rPh>
    <phoneticPr fontId="3"/>
  </si>
  <si>
    <t>天然記念物</t>
    <rPh sb="0" eb="5">
      <t>テンネンキネンブツ</t>
    </rPh>
    <phoneticPr fontId="3"/>
  </si>
  <si>
    <t>名勝 ・史跡</t>
    <rPh sb="0" eb="2">
      <t>メイショウ</t>
    </rPh>
    <rPh sb="4" eb="6">
      <t>シセキ</t>
    </rPh>
    <phoneticPr fontId="3"/>
  </si>
  <si>
    <t>選定</t>
    <rPh sb="0" eb="2">
      <t>センテイ</t>
    </rPh>
    <phoneticPr fontId="3"/>
  </si>
  <si>
    <t>選定保存技術</t>
    <rPh sb="0" eb="2">
      <t>センテイ</t>
    </rPh>
    <rPh sb="2" eb="4">
      <t>ホゾン</t>
    </rPh>
    <rPh sb="4" eb="6">
      <t>ギジュツ</t>
    </rPh>
    <phoneticPr fontId="3"/>
  </si>
  <si>
    <t>伝統的建造物群</t>
    <rPh sb="0" eb="3">
      <t>デントウテキ</t>
    </rPh>
    <rPh sb="3" eb="6">
      <t>ケンゾウブツ</t>
    </rPh>
    <rPh sb="6" eb="7">
      <t>グン</t>
    </rPh>
    <phoneticPr fontId="3"/>
  </si>
  <si>
    <t>選択</t>
    <rPh sb="0" eb="2">
      <t>センタク</t>
    </rPh>
    <phoneticPr fontId="3"/>
  </si>
  <si>
    <t>無形文化財</t>
    <rPh sb="0" eb="2">
      <t>ムケイ</t>
    </rPh>
    <rPh sb="2" eb="5">
      <t>ブンカザイ</t>
    </rPh>
    <phoneticPr fontId="3"/>
  </si>
  <si>
    <t>総　　　　数</t>
    <rPh sb="0" eb="6">
      <t>ソウスウ</t>
    </rPh>
    <phoneticPr fontId="3"/>
  </si>
  <si>
    <t>資料：文化財保護課</t>
    <rPh sb="0" eb="2">
      <t>シリョウ</t>
    </rPh>
    <rPh sb="3" eb="6">
      <t>ブンカザイ</t>
    </rPh>
    <rPh sb="6" eb="8">
      <t>ホゴ</t>
    </rPh>
    <rPh sb="8" eb="9">
      <t>カ</t>
    </rPh>
    <phoneticPr fontId="3"/>
  </si>
  <si>
    <t>貸出冊数（千冊）</t>
    <rPh sb="0" eb="2">
      <t>カシダシ</t>
    </rPh>
    <rPh sb="2" eb="4">
      <t>サッスウ</t>
    </rPh>
    <rPh sb="5" eb="6">
      <t>セン</t>
    </rPh>
    <rPh sb="6" eb="7">
      <t>サツ</t>
    </rPh>
    <phoneticPr fontId="3"/>
  </si>
  <si>
    <t>民俗
文化財</t>
    <rPh sb="0" eb="2">
      <t>ミンゾク</t>
    </rPh>
    <rPh sb="3" eb="6">
      <t>ブンカザイ</t>
    </rPh>
    <phoneticPr fontId="3"/>
  </si>
  <si>
    <t>重要文化的景観</t>
    <rPh sb="0" eb="2">
      <t>ジュウヨウ</t>
    </rPh>
    <rPh sb="2" eb="5">
      <t>ブンカテキ</t>
    </rPh>
    <rPh sb="5" eb="7">
      <t>ケイカン</t>
    </rPh>
    <phoneticPr fontId="3"/>
  </si>
  <si>
    <t>区  分</t>
    <phoneticPr fontId="3"/>
  </si>
  <si>
    <t>（注）教員数は本務者のみ</t>
    <phoneticPr fontId="3"/>
  </si>
  <si>
    <t>1</t>
    <phoneticPr fontId="3"/>
  </si>
  <si>
    <t>2</t>
    <phoneticPr fontId="3"/>
  </si>
  <si>
    <t>3</t>
    <phoneticPr fontId="3"/>
  </si>
  <si>
    <t>4</t>
    <phoneticPr fontId="3"/>
  </si>
  <si>
    <t>5</t>
    <phoneticPr fontId="3"/>
  </si>
  <si>
    <t>6</t>
    <phoneticPr fontId="3"/>
  </si>
  <si>
    <t>総　数</t>
    <phoneticPr fontId="3"/>
  </si>
  <si>
    <t>矢   倉</t>
    <phoneticPr fontId="3"/>
  </si>
  <si>
    <t>老   上</t>
    <phoneticPr fontId="3"/>
  </si>
  <si>
    <t>玉   川</t>
    <phoneticPr fontId="3"/>
  </si>
  <si>
    <t>南笠東</t>
    <phoneticPr fontId="3"/>
  </si>
  <si>
    <t>山   田</t>
    <phoneticPr fontId="3"/>
  </si>
  <si>
    <t>笠   縫</t>
    <phoneticPr fontId="3"/>
  </si>
  <si>
    <t>笠縫東</t>
    <phoneticPr fontId="3"/>
  </si>
  <si>
    <t>常   盤</t>
    <phoneticPr fontId="3"/>
  </si>
  <si>
    <t>総　数</t>
    <phoneticPr fontId="3"/>
  </si>
  <si>
    <t xml:space="preserve">   国際経済学科</t>
    <rPh sb="3" eb="5">
      <t>コクサイ</t>
    </rPh>
    <rPh sb="5" eb="7">
      <t>ケイザイ</t>
    </rPh>
    <rPh sb="7" eb="8">
      <t>ガク</t>
    </rPh>
    <rPh sb="8" eb="9">
      <t>ガッカ</t>
    </rPh>
    <phoneticPr fontId="3"/>
  </si>
  <si>
    <t xml:space="preserve">   国際経営学科</t>
    <rPh sb="3" eb="5">
      <t>コクサイ</t>
    </rPh>
    <rPh sb="5" eb="7">
      <t>ケイエイ</t>
    </rPh>
    <rPh sb="7" eb="9">
      <t>ガッカ</t>
    </rPh>
    <phoneticPr fontId="3"/>
  </si>
  <si>
    <t>3回生以上</t>
    <rPh sb="1" eb="2">
      <t>カイ</t>
    </rPh>
    <rPh sb="2" eb="3">
      <t>セイ</t>
    </rPh>
    <rPh sb="3" eb="5">
      <t>イジョウ</t>
    </rPh>
    <phoneticPr fontId="3"/>
  </si>
  <si>
    <t>ホール</t>
    <phoneticPr fontId="3"/>
  </si>
  <si>
    <t>利用者数</t>
    <rPh sb="0" eb="3">
      <t>リヨウシャ</t>
    </rPh>
    <rPh sb="3" eb="4">
      <t>スウ</t>
    </rPh>
    <phoneticPr fontId="3"/>
  </si>
  <si>
    <t>（単位：事業所）</t>
    <rPh sb="1" eb="3">
      <t>タンイ</t>
    </rPh>
    <rPh sb="4" eb="7">
      <t>ジギョウショ</t>
    </rPh>
    <phoneticPr fontId="3"/>
  </si>
  <si>
    <t>区　　　　分</t>
    <rPh sb="0" eb="6">
      <t>クブン</t>
    </rPh>
    <phoneticPr fontId="3"/>
  </si>
  <si>
    <t>国指定等</t>
    <rPh sb="0" eb="1">
      <t>クニ</t>
    </rPh>
    <rPh sb="1" eb="3">
      <t>シテイ</t>
    </rPh>
    <rPh sb="3" eb="4">
      <t>トウ</t>
    </rPh>
    <phoneticPr fontId="3"/>
  </si>
  <si>
    <t>県指定</t>
    <rPh sb="0" eb="1">
      <t>ケン</t>
    </rPh>
    <rPh sb="1" eb="3">
      <t>シテイ</t>
    </rPh>
    <phoneticPr fontId="3"/>
  </si>
  <si>
    <t>市指定</t>
    <rPh sb="0" eb="1">
      <t>シ</t>
    </rPh>
    <rPh sb="1" eb="3">
      <t>シテイ</t>
    </rPh>
    <phoneticPr fontId="3"/>
  </si>
  <si>
    <t>総    数</t>
    <rPh sb="0" eb="6">
      <t>ソウスウ</t>
    </rPh>
    <phoneticPr fontId="3"/>
  </si>
  <si>
    <t>神道系</t>
    <rPh sb="0" eb="1">
      <t>カミ</t>
    </rPh>
    <rPh sb="1" eb="2">
      <t>ミチ</t>
    </rPh>
    <rPh sb="2" eb="3">
      <t>ケイ</t>
    </rPh>
    <phoneticPr fontId="3"/>
  </si>
  <si>
    <t>仏教系</t>
    <rPh sb="0" eb="2">
      <t>ブッキョウ</t>
    </rPh>
    <rPh sb="2" eb="3">
      <t>ケイ</t>
    </rPh>
    <phoneticPr fontId="3"/>
  </si>
  <si>
    <t>キリスト教系</t>
    <rPh sb="4" eb="5">
      <t>キョウ</t>
    </rPh>
    <rPh sb="5" eb="6">
      <t>ケイ</t>
    </rPh>
    <phoneticPr fontId="3"/>
  </si>
  <si>
    <t>その他</t>
    <rPh sb="0" eb="3">
      <t>ソノタ</t>
    </rPh>
    <phoneticPr fontId="3"/>
  </si>
  <si>
    <t>滋賀県</t>
    <rPh sb="0" eb="3">
      <t>シガケン</t>
    </rPh>
    <phoneticPr fontId="3"/>
  </si>
  <si>
    <t>草津市</t>
    <rPh sb="0" eb="3">
      <t>クサツシ</t>
    </rPh>
    <phoneticPr fontId="3"/>
  </si>
  <si>
    <t>総  数</t>
    <rPh sb="0" eb="4">
      <t>ソウスウ</t>
    </rPh>
    <phoneticPr fontId="3"/>
  </si>
  <si>
    <t>平成18年</t>
    <rPh sb="0" eb="2">
      <t>ヘイセイ</t>
    </rPh>
    <rPh sb="4" eb="5">
      <t>ネン</t>
    </rPh>
    <phoneticPr fontId="3"/>
  </si>
  <si>
    <t>資料：水生植物公園みずの森</t>
    <rPh sb="0" eb="2">
      <t>シリョウ</t>
    </rPh>
    <rPh sb="3" eb="5">
      <t>スイセイ</t>
    </rPh>
    <rPh sb="5" eb="7">
      <t>ショクブツ</t>
    </rPh>
    <rPh sb="7" eb="9">
      <t>コウエン</t>
    </rPh>
    <rPh sb="12" eb="13">
      <t>モリ</t>
    </rPh>
    <phoneticPr fontId="3"/>
  </si>
  <si>
    <t>資料：滋賀県立琵琶湖博物館</t>
    <rPh sb="0" eb="2">
      <t>シリョウ</t>
    </rPh>
    <rPh sb="3" eb="5">
      <t>シガ</t>
    </rPh>
    <rPh sb="5" eb="7">
      <t>ケンリツ</t>
    </rPh>
    <rPh sb="7" eb="10">
      <t>ビワコ</t>
    </rPh>
    <rPh sb="10" eb="13">
      <t>ハクブツカン</t>
    </rPh>
    <phoneticPr fontId="3"/>
  </si>
  <si>
    <t>平成19年</t>
    <rPh sb="0" eb="2">
      <t>ヘイセイ</t>
    </rPh>
    <rPh sb="4" eb="5">
      <t>ネン</t>
    </rPh>
    <phoneticPr fontId="3"/>
  </si>
  <si>
    <t>教  職  員  数  （人）</t>
    <phoneticPr fontId="3"/>
  </si>
  <si>
    <t>児      童      数      （人）</t>
    <phoneticPr fontId="3"/>
  </si>
  <si>
    <t>教    職    員    数    （人）</t>
    <phoneticPr fontId="3"/>
  </si>
  <si>
    <t>生      徒      数      （人）</t>
    <phoneticPr fontId="3"/>
  </si>
  <si>
    <t>1学級当り</t>
    <phoneticPr fontId="3"/>
  </si>
  <si>
    <t>区  分</t>
    <phoneticPr fontId="3"/>
  </si>
  <si>
    <t>教    員    数</t>
    <phoneticPr fontId="3"/>
  </si>
  <si>
    <t>職    員    数</t>
    <phoneticPr fontId="3"/>
  </si>
  <si>
    <t>総      数</t>
    <phoneticPr fontId="3"/>
  </si>
  <si>
    <t>1</t>
    <phoneticPr fontId="3"/>
  </si>
  <si>
    <t>学生総数</t>
    <rPh sb="0" eb="4">
      <t>ガクセイスウ</t>
    </rPh>
    <phoneticPr fontId="3"/>
  </si>
  <si>
    <t>経済学部</t>
    <rPh sb="0" eb="4">
      <t>ケイザイガクブ</t>
    </rPh>
    <phoneticPr fontId="3"/>
  </si>
  <si>
    <t xml:space="preserve">   経済学科</t>
    <rPh sb="3" eb="5">
      <t>ケイザイ</t>
    </rPh>
    <rPh sb="5" eb="6">
      <t>ガク</t>
    </rPh>
    <rPh sb="6" eb="7">
      <t>ガッカ</t>
    </rPh>
    <phoneticPr fontId="3"/>
  </si>
  <si>
    <t>経営学部</t>
    <rPh sb="0" eb="3">
      <t>ケイエイガク</t>
    </rPh>
    <rPh sb="3" eb="4">
      <t>ブ</t>
    </rPh>
    <phoneticPr fontId="3"/>
  </si>
  <si>
    <t xml:space="preserve">   経営学科</t>
    <rPh sb="3" eb="5">
      <t>ケイエイ</t>
    </rPh>
    <rPh sb="5" eb="7">
      <t>ガッカ</t>
    </rPh>
    <phoneticPr fontId="3"/>
  </si>
  <si>
    <t>理工学部</t>
    <rPh sb="0" eb="4">
      <t>リコウガクブ</t>
    </rPh>
    <phoneticPr fontId="3"/>
  </si>
  <si>
    <t>　　　数理科学科</t>
    <rPh sb="3" eb="5">
      <t>スウリ</t>
    </rPh>
    <rPh sb="5" eb="7">
      <t>カガク</t>
    </rPh>
    <rPh sb="7" eb="8">
      <t>カ</t>
    </rPh>
    <phoneticPr fontId="3"/>
  </si>
  <si>
    <t>　　　物理科学科</t>
    <rPh sb="3" eb="5">
      <t>ブツリ</t>
    </rPh>
    <rPh sb="5" eb="7">
      <t>カガク</t>
    </rPh>
    <rPh sb="7" eb="8">
      <t>カ</t>
    </rPh>
    <phoneticPr fontId="3"/>
  </si>
  <si>
    <t>　　　電気電子工学科</t>
    <rPh sb="3" eb="5">
      <t>デンキ</t>
    </rPh>
    <rPh sb="5" eb="7">
      <t>デンシ</t>
    </rPh>
    <rPh sb="7" eb="10">
      <t>コウガクカ</t>
    </rPh>
    <phoneticPr fontId="3"/>
  </si>
  <si>
    <t>　　　機械工学科</t>
    <rPh sb="3" eb="5">
      <t>キカイ</t>
    </rPh>
    <rPh sb="5" eb="8">
      <t>コウガクカ</t>
    </rPh>
    <phoneticPr fontId="3"/>
  </si>
  <si>
    <t>資料：立命館大学</t>
    <rPh sb="0" eb="2">
      <t>シリョウ</t>
    </rPh>
    <rPh sb="3" eb="6">
      <t>リツメイカン</t>
    </rPh>
    <rPh sb="6" eb="8">
      <t>ダイガク</t>
    </rPh>
    <phoneticPr fontId="3"/>
  </si>
  <si>
    <t xml:space="preserve">                       （単位：日）</t>
    <rPh sb="24" eb="26">
      <t>タンイ</t>
    </rPh>
    <rPh sb="27" eb="28">
      <t>ヒ</t>
    </rPh>
    <phoneticPr fontId="3"/>
  </si>
  <si>
    <t>開放日数</t>
    <rPh sb="0" eb="2">
      <t>カイホウ</t>
    </rPh>
    <rPh sb="2" eb="4">
      <t>ニッスウ</t>
    </rPh>
    <phoneticPr fontId="3"/>
  </si>
  <si>
    <t>平成２０年</t>
    <rPh sb="0" eb="2">
      <t>ヘイセイ</t>
    </rPh>
    <phoneticPr fontId="3"/>
  </si>
  <si>
    <t>貸出利用者数</t>
    <rPh sb="0" eb="2">
      <t>カシダシ</t>
    </rPh>
    <rPh sb="2" eb="4">
      <t>リヨウ</t>
    </rPh>
    <rPh sb="4" eb="5">
      <t>シャ</t>
    </rPh>
    <rPh sb="5" eb="6">
      <t>スウ</t>
    </rPh>
    <phoneticPr fontId="3"/>
  </si>
  <si>
    <t>*蔵書冊数は雑誌・視聴覚資料を含む</t>
    <rPh sb="1" eb="3">
      <t>ゾウショ</t>
    </rPh>
    <rPh sb="3" eb="5">
      <t>サッスウ</t>
    </rPh>
    <rPh sb="6" eb="8">
      <t>ザッシ</t>
    </rPh>
    <rPh sb="9" eb="12">
      <t>シチョウカク</t>
    </rPh>
    <rPh sb="12" eb="14">
      <t>シリョウ</t>
    </rPh>
    <rPh sb="15" eb="16">
      <t>フク</t>
    </rPh>
    <phoneticPr fontId="3"/>
  </si>
  <si>
    <t>*数値は四捨五入</t>
    <rPh sb="1" eb="3">
      <t>スウチ</t>
    </rPh>
    <rPh sb="4" eb="8">
      <t>シシャゴニュウ</t>
    </rPh>
    <phoneticPr fontId="3"/>
  </si>
  <si>
    <t>生命科学部</t>
    <rPh sb="0" eb="2">
      <t>セイメイ</t>
    </rPh>
    <rPh sb="2" eb="5">
      <t>カガクブ</t>
    </rPh>
    <phoneticPr fontId="3"/>
  </si>
  <si>
    <t>　　　生物工学科</t>
    <rPh sb="3" eb="5">
      <t>セイブツ</t>
    </rPh>
    <rPh sb="5" eb="8">
      <t>コウガクカ</t>
    </rPh>
    <phoneticPr fontId="3"/>
  </si>
  <si>
    <t>　　　生命医科学科</t>
    <rPh sb="3" eb="5">
      <t>セイメイ</t>
    </rPh>
    <rPh sb="5" eb="7">
      <t>イカ</t>
    </rPh>
    <rPh sb="7" eb="9">
      <t>ガッカ</t>
    </rPh>
    <phoneticPr fontId="3"/>
  </si>
  <si>
    <t>薬学部</t>
    <rPh sb="0" eb="3">
      <t>ヤクガクブ</t>
    </rPh>
    <phoneticPr fontId="3"/>
  </si>
  <si>
    <t>　　　薬学科</t>
    <rPh sb="3" eb="5">
      <t>ヤクガク</t>
    </rPh>
    <rPh sb="5" eb="6">
      <t>カ</t>
    </rPh>
    <phoneticPr fontId="3"/>
  </si>
  <si>
    <t>平成20年</t>
    <rPh sb="0" eb="2">
      <t>ヘイセイ</t>
    </rPh>
    <rPh sb="4" eb="5">
      <t>ネン</t>
    </rPh>
    <phoneticPr fontId="3"/>
  </si>
  <si>
    <t>平成20年</t>
    <phoneticPr fontId="3"/>
  </si>
  <si>
    <t>常　 盤</t>
    <rPh sb="0" eb="1">
      <t>ツネ</t>
    </rPh>
    <rPh sb="3" eb="4">
      <t>バン</t>
    </rPh>
    <phoneticPr fontId="3"/>
  </si>
  <si>
    <t>教  員  数</t>
    <phoneticPr fontId="3"/>
  </si>
  <si>
    <t>職  員  数</t>
    <phoneticPr fontId="3"/>
  </si>
  <si>
    <t>（人）</t>
    <phoneticPr fontId="3"/>
  </si>
  <si>
    <t>平成20年</t>
    <phoneticPr fontId="3"/>
  </si>
  <si>
    <t>志   津</t>
    <phoneticPr fontId="3"/>
  </si>
  <si>
    <t>志津南</t>
    <phoneticPr fontId="3"/>
  </si>
  <si>
    <t>草   津</t>
    <phoneticPr fontId="3"/>
  </si>
  <si>
    <t>草津第二</t>
    <phoneticPr fontId="3"/>
  </si>
  <si>
    <t xml:space="preserve"> </t>
    <phoneticPr fontId="3"/>
  </si>
  <si>
    <t xml:space="preserve">   うち</t>
    <phoneticPr fontId="3"/>
  </si>
  <si>
    <t>昭和61年　</t>
    <rPh sb="0" eb="2">
      <t>ショウワ</t>
    </rPh>
    <rPh sb="4" eb="5">
      <t>ネン</t>
    </rPh>
    <phoneticPr fontId="3"/>
  </si>
  <si>
    <t>平成13年　</t>
    <rPh sb="0" eb="2">
      <t>ヘイセイ</t>
    </rPh>
    <rPh sb="4" eb="5">
      <t>ネン</t>
    </rPh>
    <phoneticPr fontId="3"/>
  </si>
  <si>
    <t>平成16年　</t>
    <rPh sb="0" eb="2">
      <t>ヘイセイ</t>
    </rPh>
    <rPh sb="4" eb="5">
      <t>ネン</t>
    </rPh>
    <phoneticPr fontId="3"/>
  </si>
  <si>
    <t>平成18年　</t>
    <rPh sb="0" eb="2">
      <t>ヘイセイ</t>
    </rPh>
    <rPh sb="4" eb="5">
      <t>ネン</t>
    </rPh>
    <phoneticPr fontId="3"/>
  </si>
  <si>
    <t>平成21年</t>
  </si>
  <si>
    <t>平成２１年</t>
    <rPh sb="0" eb="2">
      <t>ヘイセイ</t>
    </rPh>
    <phoneticPr fontId="3"/>
  </si>
  <si>
    <t>平成21年</t>
    <rPh sb="0" eb="2">
      <t>ヘイセイ</t>
    </rPh>
    <rPh sb="4" eb="5">
      <t>ネン</t>
    </rPh>
    <phoneticPr fontId="3"/>
  </si>
  <si>
    <t>平成20年度</t>
    <rPh sb="0" eb="2">
      <t>ヘイセイ</t>
    </rPh>
    <rPh sb="4" eb="5">
      <t>ネン</t>
    </rPh>
    <rPh sb="5" eb="6">
      <t>ネンド</t>
    </rPh>
    <phoneticPr fontId="3"/>
  </si>
  <si>
    <t>平成20年度</t>
    <rPh sb="0" eb="2">
      <t>ヘイセイ</t>
    </rPh>
    <rPh sb="4" eb="6">
      <t>ネンド</t>
    </rPh>
    <phoneticPr fontId="3"/>
  </si>
  <si>
    <t>平成20年度</t>
    <rPh sb="0" eb="2">
      <t>ヘイセイ</t>
    </rPh>
    <rPh sb="4" eb="5">
      <t>ネン</t>
    </rPh>
    <rPh sb="5" eb="6">
      <t>ド</t>
    </rPh>
    <phoneticPr fontId="3"/>
  </si>
  <si>
    <t>平成20年度</t>
  </si>
  <si>
    <t>　　　　（定時制）</t>
    <rPh sb="5" eb="8">
      <t>テイジセイ</t>
    </rPh>
    <phoneticPr fontId="3"/>
  </si>
  <si>
    <t>　綾羽（全日制）</t>
    <rPh sb="1" eb="3">
      <t>アヤハ</t>
    </rPh>
    <rPh sb="4" eb="7">
      <t>ゼンニチセイ</t>
    </rPh>
    <phoneticPr fontId="3"/>
  </si>
  <si>
    <t>資料：学校基本調査（各年5月1日現在）</t>
    <rPh sb="0" eb="2">
      <t>シリョウ</t>
    </rPh>
    <rPh sb="3" eb="5">
      <t>ガッコウ</t>
    </rPh>
    <rPh sb="5" eb="7">
      <t>キホン</t>
    </rPh>
    <rPh sb="7" eb="9">
      <t>チョウサ</t>
    </rPh>
    <rPh sb="10" eb="11">
      <t>カク</t>
    </rPh>
    <rPh sb="11" eb="12">
      <t>トシ</t>
    </rPh>
    <rPh sb="13" eb="14">
      <t>ツキ</t>
    </rPh>
    <rPh sb="15" eb="16">
      <t>ヒ</t>
    </rPh>
    <rPh sb="16" eb="18">
      <t>ゲンザイ</t>
    </rPh>
    <phoneticPr fontId="3"/>
  </si>
  <si>
    <t>私    立</t>
    <phoneticPr fontId="3"/>
  </si>
  <si>
    <t>平成22年</t>
    <rPh sb="0" eb="2">
      <t>ヘイセイ</t>
    </rPh>
    <rPh sb="4" eb="5">
      <t>ネン</t>
    </rPh>
    <phoneticPr fontId="3"/>
  </si>
  <si>
    <t>平成22年</t>
    <phoneticPr fontId="3"/>
  </si>
  <si>
    <t>平成２２年</t>
    <rPh sb="0" eb="2">
      <t>ヘイセイ</t>
    </rPh>
    <rPh sb="4" eb="5">
      <t>ネン</t>
    </rPh>
    <phoneticPr fontId="3"/>
  </si>
  <si>
    <t>スポーツ健康科学部</t>
    <rPh sb="4" eb="6">
      <t>ケンコウ</t>
    </rPh>
    <rPh sb="6" eb="8">
      <t>カガク</t>
    </rPh>
    <rPh sb="8" eb="9">
      <t>ブ</t>
    </rPh>
    <phoneticPr fontId="3"/>
  </si>
  <si>
    <t>平成21年度</t>
    <rPh sb="0" eb="2">
      <t>ヘイセイ</t>
    </rPh>
    <rPh sb="4" eb="5">
      <t>ネン</t>
    </rPh>
    <rPh sb="5" eb="6">
      <t>ネンド</t>
    </rPh>
    <phoneticPr fontId="3"/>
  </si>
  <si>
    <t>平成21年度</t>
    <rPh sb="0" eb="2">
      <t>ヘイセイ</t>
    </rPh>
    <rPh sb="4" eb="6">
      <t>ネンド</t>
    </rPh>
    <phoneticPr fontId="3"/>
  </si>
  <si>
    <t>資料:草津宿街道交流館</t>
    <rPh sb="0" eb="2">
      <t>シリョウ</t>
    </rPh>
    <rPh sb="3" eb="5">
      <t>クサツ</t>
    </rPh>
    <rPh sb="5" eb="6">
      <t>ジュク</t>
    </rPh>
    <rPh sb="6" eb="8">
      <t>カイドウ</t>
    </rPh>
    <rPh sb="8" eb="10">
      <t>コウリュウ</t>
    </rPh>
    <rPh sb="10" eb="11">
      <t>カン</t>
    </rPh>
    <phoneticPr fontId="3"/>
  </si>
  <si>
    <t>登録</t>
    <rPh sb="0" eb="2">
      <t>トウロク</t>
    </rPh>
    <phoneticPr fontId="3"/>
  </si>
  <si>
    <t>有形文化財（建造物）</t>
    <rPh sb="0" eb="2">
      <t>ユウケイ</t>
    </rPh>
    <rPh sb="2" eb="5">
      <t>ブンカザイ</t>
    </rPh>
    <rPh sb="6" eb="8">
      <t>ケンゾウ</t>
    </rPh>
    <rPh sb="8" eb="9">
      <t>ブツ</t>
    </rPh>
    <phoneticPr fontId="3"/>
  </si>
  <si>
    <t>平成  3年　</t>
    <rPh sb="0" eb="2">
      <t>ヘイセイ</t>
    </rPh>
    <rPh sb="5" eb="6">
      <t>ネン</t>
    </rPh>
    <phoneticPr fontId="3"/>
  </si>
  <si>
    <t>平成  8年　</t>
    <rPh sb="0" eb="2">
      <t>ヘイセイ</t>
    </rPh>
    <rPh sb="5" eb="6">
      <t>ネン</t>
    </rPh>
    <phoneticPr fontId="3"/>
  </si>
  <si>
    <t xml:space="preserve">      スポーツ健康科学科</t>
    <phoneticPr fontId="3"/>
  </si>
  <si>
    <t>スポーツ健康科学研究科</t>
    <rPh sb="4" eb="6">
      <t>ケンコウ</t>
    </rPh>
    <rPh sb="6" eb="8">
      <t>カガク</t>
    </rPh>
    <rPh sb="8" eb="11">
      <t>ケンキュウカ</t>
    </rPh>
    <phoneticPr fontId="3"/>
  </si>
  <si>
    <t>志津公民館</t>
    <rPh sb="0" eb="2">
      <t>シヅ</t>
    </rPh>
    <rPh sb="2" eb="5">
      <t>コウミンカン</t>
    </rPh>
    <phoneticPr fontId="3"/>
  </si>
  <si>
    <t>志津南公民館</t>
    <rPh sb="0" eb="2">
      <t>シヅ</t>
    </rPh>
    <rPh sb="2" eb="3">
      <t>ミナミ</t>
    </rPh>
    <rPh sb="3" eb="6">
      <t>コウミンカン</t>
    </rPh>
    <phoneticPr fontId="3"/>
  </si>
  <si>
    <t>草津公民館</t>
    <rPh sb="0" eb="2">
      <t>クサツ</t>
    </rPh>
    <rPh sb="2" eb="5">
      <t>コウミンカン</t>
    </rPh>
    <phoneticPr fontId="3"/>
  </si>
  <si>
    <t>大路公民館</t>
    <rPh sb="0" eb="2">
      <t>オオジ</t>
    </rPh>
    <rPh sb="2" eb="5">
      <t>コウミンカン</t>
    </rPh>
    <phoneticPr fontId="3"/>
  </si>
  <si>
    <t>渋川公民館</t>
    <rPh sb="0" eb="2">
      <t>シブカワ</t>
    </rPh>
    <rPh sb="2" eb="5">
      <t>コウミンカン</t>
    </rPh>
    <phoneticPr fontId="3"/>
  </si>
  <si>
    <t>矢倉公民館</t>
    <rPh sb="0" eb="2">
      <t>ヤグラ</t>
    </rPh>
    <rPh sb="2" eb="5">
      <t>コウミンカン</t>
    </rPh>
    <phoneticPr fontId="3"/>
  </si>
  <si>
    <t>玉川公民館</t>
    <rPh sb="0" eb="2">
      <t>タマガワ</t>
    </rPh>
    <rPh sb="2" eb="5">
      <t>コウミンカン</t>
    </rPh>
    <phoneticPr fontId="3"/>
  </si>
  <si>
    <t>山田公民館</t>
    <rPh sb="0" eb="2">
      <t>ヤマダ</t>
    </rPh>
    <rPh sb="2" eb="5">
      <t>コウミンカン</t>
    </rPh>
    <phoneticPr fontId="3"/>
  </si>
  <si>
    <t>笠縫公民館</t>
    <rPh sb="0" eb="2">
      <t>カサヌイ</t>
    </rPh>
    <rPh sb="2" eb="5">
      <t>コウミンカン</t>
    </rPh>
    <phoneticPr fontId="3"/>
  </si>
  <si>
    <t>笠縫東公民館</t>
    <rPh sb="0" eb="2">
      <t>カサヌイ</t>
    </rPh>
    <rPh sb="2" eb="3">
      <t>ヒガシ</t>
    </rPh>
    <rPh sb="3" eb="6">
      <t>コウミンカン</t>
    </rPh>
    <phoneticPr fontId="3"/>
  </si>
  <si>
    <t>常盤公民館</t>
    <rPh sb="0" eb="2">
      <t>トキワ</t>
    </rPh>
    <rPh sb="2" eb="5">
      <t>コウミンカン</t>
    </rPh>
    <phoneticPr fontId="3"/>
  </si>
  <si>
    <t>資料：まちづくり協働課</t>
    <rPh sb="0" eb="2">
      <t>シリョウ</t>
    </rPh>
    <rPh sb="8" eb="10">
      <t>キョウドウ</t>
    </rPh>
    <rPh sb="10" eb="11">
      <t>カ</t>
    </rPh>
    <phoneticPr fontId="3"/>
  </si>
  <si>
    <t>理工学研究科（ﾌﾛﾝﾃｨｱ理工学専攻）</t>
    <rPh sb="0" eb="3">
      <t>リコウガク</t>
    </rPh>
    <rPh sb="3" eb="5">
      <t>ケンキュウ</t>
    </rPh>
    <rPh sb="5" eb="6">
      <t>カ</t>
    </rPh>
    <phoneticPr fontId="3"/>
  </si>
  <si>
    <t>平成23年</t>
    <rPh sb="0" eb="2">
      <t>ヘイセイ</t>
    </rPh>
    <rPh sb="4" eb="5">
      <t>ネン</t>
    </rPh>
    <phoneticPr fontId="3"/>
  </si>
  <si>
    <t>平成23年</t>
    <phoneticPr fontId="3"/>
  </si>
  <si>
    <t>平成２３年</t>
    <rPh sb="0" eb="2">
      <t>ヘイセイ</t>
    </rPh>
    <rPh sb="4" eb="5">
      <t>ネン</t>
    </rPh>
    <phoneticPr fontId="3"/>
  </si>
  <si>
    <r>
      <t>平成2</t>
    </r>
    <r>
      <rPr>
        <sz val="11"/>
        <rFont val="ＭＳ Ｐゴシック"/>
        <family val="3"/>
        <charset val="128"/>
      </rPr>
      <t>2年度</t>
    </r>
    <rPh sb="0" eb="2">
      <t>ヘイセイ</t>
    </rPh>
    <rPh sb="4" eb="6">
      <t>ネンド</t>
    </rPh>
    <phoneticPr fontId="3"/>
  </si>
  <si>
    <t>平成22年度</t>
    <rPh sb="0" eb="2">
      <t>ヘイセイ</t>
    </rPh>
    <rPh sb="4" eb="6">
      <t>ネンド</t>
    </rPh>
    <phoneticPr fontId="3"/>
  </si>
  <si>
    <t>資料：学校教育課   学校基本調査（各年5月1日現在）</t>
    <rPh sb="3" eb="5">
      <t>ガッコウ</t>
    </rPh>
    <rPh sb="5" eb="7">
      <t>キョウイク</t>
    </rPh>
    <rPh sb="7" eb="8">
      <t>カ</t>
    </rPh>
    <phoneticPr fontId="3"/>
  </si>
  <si>
    <t>資料：学校教育課   学校基本調査　（各年5月1日現在）</t>
    <rPh sb="3" eb="5">
      <t>ガッコウ</t>
    </rPh>
    <rPh sb="5" eb="7">
      <t>キョウイク</t>
    </rPh>
    <rPh sb="7" eb="8">
      <t>カ</t>
    </rPh>
    <phoneticPr fontId="3"/>
  </si>
  <si>
    <t>資料：学校教育課   学校基本調査（各年5月1日現在）</t>
    <rPh sb="0" eb="2">
      <t>シリョウ</t>
    </rPh>
    <rPh sb="3" eb="5">
      <t>ガッコウ</t>
    </rPh>
    <rPh sb="5" eb="7">
      <t>キョウイク</t>
    </rPh>
    <rPh sb="7" eb="8">
      <t>カ</t>
    </rPh>
    <rPh sb="11" eb="13">
      <t>ガッコウ</t>
    </rPh>
    <rPh sb="13" eb="15">
      <t>キホン</t>
    </rPh>
    <rPh sb="15" eb="17">
      <t>チョウサ</t>
    </rPh>
    <rPh sb="18" eb="19">
      <t>カク</t>
    </rPh>
    <rPh sb="19" eb="20">
      <t>トシ</t>
    </rPh>
    <rPh sb="21" eb="22">
      <t>ツキ</t>
    </rPh>
    <rPh sb="23" eb="24">
      <t>ヒ</t>
    </rPh>
    <rPh sb="24" eb="26">
      <t>ゲンザイ</t>
    </rPh>
    <phoneticPr fontId="3"/>
  </si>
  <si>
    <t>資料：公園緑地課、スポーツ保健課</t>
    <rPh sb="0" eb="2">
      <t>シリョウ</t>
    </rPh>
    <rPh sb="3" eb="5">
      <t>コウエン</t>
    </rPh>
    <rPh sb="5" eb="7">
      <t>リョクチ</t>
    </rPh>
    <rPh sb="7" eb="8">
      <t>カ</t>
    </rPh>
    <rPh sb="13" eb="15">
      <t>ホケン</t>
    </rPh>
    <rPh sb="15" eb="16">
      <t>カ</t>
    </rPh>
    <phoneticPr fontId="3"/>
  </si>
  <si>
    <t>資料：スポーツ保健課</t>
    <rPh sb="0" eb="2">
      <t>シリョウ</t>
    </rPh>
    <rPh sb="7" eb="9">
      <t>ホケン</t>
    </rPh>
    <rPh sb="9" eb="10">
      <t>カ</t>
    </rPh>
    <phoneticPr fontId="3"/>
  </si>
  <si>
    <t>三ツ池運動公園</t>
    <rPh sb="0" eb="1">
      <t>ミ</t>
    </rPh>
    <rPh sb="2" eb="3">
      <t>イケ</t>
    </rPh>
    <rPh sb="3" eb="4">
      <t>ウン</t>
    </rPh>
    <rPh sb="4" eb="5">
      <t>ドウ</t>
    </rPh>
    <rPh sb="5" eb="7">
      <t>コウエン</t>
    </rPh>
    <phoneticPr fontId="3"/>
  </si>
  <si>
    <t>　　　応用化学科</t>
    <rPh sb="3" eb="5">
      <t>オウヨウ</t>
    </rPh>
    <rPh sb="5" eb="6">
      <t>カ</t>
    </rPh>
    <rPh sb="6" eb="8">
      <t>ガッカ</t>
    </rPh>
    <rPh sb="7" eb="8">
      <t>カ</t>
    </rPh>
    <phoneticPr fontId="3"/>
  </si>
  <si>
    <t>　幼児課</t>
    <rPh sb="1" eb="3">
      <t>ヨウジ</t>
    </rPh>
    <rPh sb="3" eb="4">
      <t>カ</t>
    </rPh>
    <phoneticPr fontId="3"/>
  </si>
  <si>
    <t>資料：スポーツ保健課　　学校保健統計調査　</t>
    <rPh sb="0" eb="2">
      <t>シリョウ</t>
    </rPh>
    <rPh sb="7" eb="9">
      <t>ホケン</t>
    </rPh>
    <rPh sb="9" eb="10">
      <t>カ</t>
    </rPh>
    <rPh sb="12" eb="14">
      <t>ガッコウ</t>
    </rPh>
    <rPh sb="14" eb="16">
      <t>ホケン</t>
    </rPh>
    <rPh sb="16" eb="18">
      <t>トウケイ</t>
    </rPh>
    <rPh sb="18" eb="20">
      <t>チョウサ</t>
    </rPh>
    <phoneticPr fontId="3"/>
  </si>
  <si>
    <t>（注）渋川小学校及び各中学校のグラウンドは夜間照明施設がないため未開放</t>
    <rPh sb="1" eb="2">
      <t>チュウ</t>
    </rPh>
    <rPh sb="21" eb="23">
      <t>ヤカン</t>
    </rPh>
    <rPh sb="23" eb="25">
      <t>ショウメイ</t>
    </rPh>
    <rPh sb="25" eb="27">
      <t>シセツ</t>
    </rPh>
    <rPh sb="32" eb="35">
      <t>ミカイホウ</t>
    </rPh>
    <phoneticPr fontId="3"/>
  </si>
  <si>
    <t>　　　南笠東小学校のグラウンド及び老上中学校の体育館は近隣住民への影響を考慮し、開放中止</t>
    <rPh sb="15" eb="16">
      <t>オヨ</t>
    </rPh>
    <rPh sb="17" eb="18">
      <t>オイ</t>
    </rPh>
    <rPh sb="18" eb="19">
      <t>カミ</t>
    </rPh>
    <rPh sb="19" eb="22">
      <t>チュウガッコウ</t>
    </rPh>
    <rPh sb="23" eb="26">
      <t>タイイクカン</t>
    </rPh>
    <rPh sb="42" eb="44">
      <t>チュウシ</t>
    </rPh>
    <phoneticPr fontId="3"/>
  </si>
  <si>
    <t>平成24年</t>
    <rPh sb="0" eb="2">
      <t>ヘイセイ</t>
    </rPh>
    <rPh sb="4" eb="5">
      <t>ネン</t>
    </rPh>
    <phoneticPr fontId="3"/>
  </si>
  <si>
    <t>平成24年</t>
  </si>
  <si>
    <t>平成２４年</t>
    <rPh sb="0" eb="2">
      <t>ヘイセイ</t>
    </rPh>
    <rPh sb="4" eb="5">
      <t>ネン</t>
    </rPh>
    <phoneticPr fontId="3"/>
  </si>
  <si>
    <r>
      <t>平成23年度</t>
    </r>
    <r>
      <rPr>
        <sz val="11"/>
        <rFont val="ＭＳ Ｐゴシック"/>
        <family val="3"/>
        <charset val="128"/>
      </rPr>
      <t/>
    </r>
    <rPh sb="0" eb="2">
      <t>ヘイセイ</t>
    </rPh>
    <rPh sb="4" eb="6">
      <t>ネンド</t>
    </rPh>
    <phoneticPr fontId="3"/>
  </si>
  <si>
    <t>平成23年度</t>
    <rPh sb="0" eb="2">
      <t>ヘイセイ</t>
    </rPh>
    <rPh sb="4" eb="6">
      <t>ネンド</t>
    </rPh>
    <phoneticPr fontId="3"/>
  </si>
  <si>
    <t>情報理工学研究科</t>
    <rPh sb="0" eb="2">
      <t>ジョウホウ</t>
    </rPh>
    <rPh sb="2" eb="4">
      <t>リコウ</t>
    </rPh>
    <rPh sb="4" eb="5">
      <t>ガク</t>
    </rPh>
    <rPh sb="5" eb="8">
      <t>ケンキュウカ</t>
    </rPh>
    <phoneticPr fontId="3"/>
  </si>
  <si>
    <t>生命科学研究科</t>
    <rPh sb="0" eb="2">
      <t>セイメイ</t>
    </rPh>
    <rPh sb="2" eb="4">
      <t>カガク</t>
    </rPh>
    <rPh sb="4" eb="7">
      <t>ケンキュウカ</t>
    </rPh>
    <phoneticPr fontId="3"/>
  </si>
  <si>
    <t>老上公民館</t>
    <rPh sb="0" eb="1">
      <t>オイ</t>
    </rPh>
    <rPh sb="1" eb="2">
      <t>カミ</t>
    </rPh>
    <rPh sb="2" eb="5">
      <t>コウミンカン</t>
    </rPh>
    <phoneticPr fontId="3"/>
  </si>
  <si>
    <t>南笠東公民館</t>
    <rPh sb="0" eb="3">
      <t>ミナミガサヒガシ</t>
    </rPh>
    <rPh sb="3" eb="6">
      <t>コウミンカン</t>
    </rPh>
    <phoneticPr fontId="3"/>
  </si>
  <si>
    <t>草津看護専門学校</t>
    <rPh sb="0" eb="2">
      <t>クサツ</t>
    </rPh>
    <rPh sb="2" eb="4">
      <t>カンゴ</t>
    </rPh>
    <rPh sb="4" eb="6">
      <t>センモン</t>
    </rPh>
    <rPh sb="6" eb="8">
      <t>ガッコウ</t>
    </rPh>
    <phoneticPr fontId="3"/>
  </si>
  <si>
    <t>　　　電子情報工学科</t>
    <rPh sb="3" eb="5">
      <t>デンシ</t>
    </rPh>
    <rPh sb="5" eb="7">
      <t>ジョウホウ</t>
    </rPh>
    <rPh sb="7" eb="10">
      <t>コウガクカ</t>
    </rPh>
    <phoneticPr fontId="3"/>
  </si>
  <si>
    <t>９０． 幼稚園の状況</t>
    <phoneticPr fontId="3"/>
  </si>
  <si>
    <t>９１． 小学校の状況</t>
    <phoneticPr fontId="3"/>
  </si>
  <si>
    <t>９２． 中学校の状況</t>
    <phoneticPr fontId="3"/>
  </si>
  <si>
    <t>９３． 高等学校の状況</t>
    <rPh sb="4" eb="6">
      <t>コウトウ</t>
    </rPh>
    <rPh sb="6" eb="8">
      <t>ガッコウ</t>
    </rPh>
    <rPh sb="9" eb="11">
      <t>ジョウキョウ</t>
    </rPh>
    <phoneticPr fontId="3"/>
  </si>
  <si>
    <t>９４． 専修学校・各種学校の状況</t>
    <rPh sb="4" eb="6">
      <t>センシュウ</t>
    </rPh>
    <rPh sb="6" eb="8">
      <t>ガッコウ</t>
    </rPh>
    <rPh sb="9" eb="11">
      <t>カクシュ</t>
    </rPh>
    <rPh sb="11" eb="13">
      <t>ガッコウ</t>
    </rPh>
    <rPh sb="14" eb="16">
      <t>ジョウキョウ</t>
    </rPh>
    <phoneticPr fontId="3"/>
  </si>
  <si>
    <t>９５． 大学の状況（立命館大学びわこ・くさつキャンパス）</t>
    <rPh sb="4" eb="6">
      <t>ダイガク</t>
    </rPh>
    <rPh sb="7" eb="9">
      <t>ジョウキョウ</t>
    </rPh>
    <rPh sb="10" eb="13">
      <t>リツメイカン</t>
    </rPh>
    <rPh sb="13" eb="15">
      <t>ダイガク</t>
    </rPh>
    <phoneticPr fontId="3"/>
  </si>
  <si>
    <t>９６． 児童生徒の体位の推移</t>
    <rPh sb="4" eb="6">
      <t>ジドウ</t>
    </rPh>
    <rPh sb="6" eb="8">
      <t>セイト</t>
    </rPh>
    <rPh sb="9" eb="11">
      <t>タイイ</t>
    </rPh>
    <rPh sb="12" eb="14">
      <t>スイイ</t>
    </rPh>
    <phoneticPr fontId="3"/>
  </si>
  <si>
    <t>９７． アミカホール利用状況</t>
    <rPh sb="10" eb="12">
      <t>リヨウ</t>
    </rPh>
    <rPh sb="12" eb="14">
      <t>ジョウキョウ</t>
    </rPh>
    <phoneticPr fontId="3"/>
  </si>
  <si>
    <t>９８． 市民交流プラザ利用状況</t>
    <rPh sb="4" eb="6">
      <t>シミン</t>
    </rPh>
    <rPh sb="6" eb="8">
      <t>コウリュウ</t>
    </rPh>
    <rPh sb="11" eb="13">
      <t>リヨウ</t>
    </rPh>
    <rPh sb="13" eb="15">
      <t>ジョウキョウ</t>
    </rPh>
    <phoneticPr fontId="3"/>
  </si>
  <si>
    <t>９９． まちづくりセンター利用状況</t>
    <rPh sb="13" eb="15">
      <t>リヨウ</t>
    </rPh>
    <rPh sb="15" eb="17">
      <t>ジョウキョウ</t>
    </rPh>
    <phoneticPr fontId="3"/>
  </si>
  <si>
    <t>１００． 人権センター利用状況</t>
    <phoneticPr fontId="3"/>
  </si>
  <si>
    <t>１０１． 長寿の郷ロクハ荘利用状況</t>
    <rPh sb="5" eb="7">
      <t>チョウジュ</t>
    </rPh>
    <rPh sb="8" eb="9">
      <t>サト</t>
    </rPh>
    <rPh sb="12" eb="13">
      <t>ソウ</t>
    </rPh>
    <rPh sb="13" eb="15">
      <t>リヨウ</t>
    </rPh>
    <rPh sb="15" eb="17">
      <t>ジョウキョウ</t>
    </rPh>
    <phoneticPr fontId="3"/>
  </si>
  <si>
    <t>１０２． なごみの郷利用状況</t>
    <rPh sb="9" eb="10">
      <t>サト</t>
    </rPh>
    <rPh sb="10" eb="12">
      <t>リヨウ</t>
    </rPh>
    <rPh sb="12" eb="14">
      <t>ジョウキョウ</t>
    </rPh>
    <phoneticPr fontId="3"/>
  </si>
  <si>
    <t>１０３．公民館利用状況</t>
    <rPh sb="4" eb="7">
      <t>コウミンカン</t>
    </rPh>
    <rPh sb="7" eb="9">
      <t>リヨウ</t>
    </rPh>
    <rPh sb="9" eb="11">
      <t>ジョウキョウ</t>
    </rPh>
    <phoneticPr fontId="3"/>
  </si>
  <si>
    <t>１０４． 社会体育施設等利用状況</t>
    <rPh sb="5" eb="7">
      <t>シャカイ</t>
    </rPh>
    <rPh sb="7" eb="9">
      <t>タイイク</t>
    </rPh>
    <rPh sb="9" eb="11">
      <t>シセツ</t>
    </rPh>
    <rPh sb="11" eb="12">
      <t>トウ</t>
    </rPh>
    <rPh sb="12" eb="14">
      <t>リヨウ</t>
    </rPh>
    <rPh sb="14" eb="16">
      <t>ジョウキョウ</t>
    </rPh>
    <phoneticPr fontId="3"/>
  </si>
  <si>
    <t>１０６． 図書館利用状況</t>
    <rPh sb="5" eb="8">
      <t>トショカン</t>
    </rPh>
    <rPh sb="8" eb="10">
      <t>リヨウ</t>
    </rPh>
    <rPh sb="10" eb="12">
      <t>ジョウキョウ</t>
    </rPh>
    <phoneticPr fontId="3"/>
  </si>
  <si>
    <t>１０７． 指定文化財等の現況</t>
    <rPh sb="5" eb="7">
      <t>シテイ</t>
    </rPh>
    <rPh sb="7" eb="10">
      <t>ブンカザイ</t>
    </rPh>
    <rPh sb="10" eb="11">
      <t>トウ</t>
    </rPh>
    <rPh sb="12" eb="14">
      <t>ゲンキョウ</t>
    </rPh>
    <phoneticPr fontId="3"/>
  </si>
  <si>
    <t>１０８． 宗教法人事業所数</t>
    <rPh sb="5" eb="7">
      <t>シュウキョウ</t>
    </rPh>
    <rPh sb="7" eb="9">
      <t>ホウジン</t>
    </rPh>
    <rPh sb="9" eb="12">
      <t>ジギョウショ</t>
    </rPh>
    <rPh sb="12" eb="13">
      <t>スウ</t>
    </rPh>
    <phoneticPr fontId="3"/>
  </si>
  <si>
    <t>１１０． 水生植物公園みずの森入園者数</t>
    <rPh sb="5" eb="7">
      <t>スイセイ</t>
    </rPh>
    <rPh sb="7" eb="11">
      <t>ショクブツエン</t>
    </rPh>
    <rPh sb="14" eb="15">
      <t>モリ</t>
    </rPh>
    <rPh sb="15" eb="17">
      <t>ニュウエン</t>
    </rPh>
    <rPh sb="17" eb="18">
      <t>ニュウカンシャ</t>
    </rPh>
    <rPh sb="18" eb="19">
      <t>スウ</t>
    </rPh>
    <phoneticPr fontId="3"/>
  </si>
  <si>
    <t>１１１． 滋賀県立琵琶湖博物館入館者数</t>
    <rPh sb="5" eb="8">
      <t>シガケン</t>
    </rPh>
    <rPh sb="8" eb="9">
      <t>リツ</t>
    </rPh>
    <rPh sb="9" eb="12">
      <t>ビワコ</t>
    </rPh>
    <rPh sb="12" eb="15">
      <t>ハクブツカン</t>
    </rPh>
    <rPh sb="15" eb="18">
      <t>ニュウカンシャ</t>
    </rPh>
    <rPh sb="18" eb="19">
      <t>スウ</t>
    </rPh>
    <phoneticPr fontId="3"/>
  </si>
  <si>
    <t>平成25年</t>
    <rPh sb="0" eb="2">
      <t>ヘイセイ</t>
    </rPh>
    <rPh sb="4" eb="5">
      <t>ネン</t>
    </rPh>
    <phoneticPr fontId="3"/>
  </si>
  <si>
    <t>平成25年</t>
  </si>
  <si>
    <t>平成２５年</t>
    <rPh sb="0" eb="2">
      <t>ヘイセイ</t>
    </rPh>
    <rPh sb="4" eb="5">
      <t>ネン</t>
    </rPh>
    <phoneticPr fontId="3"/>
  </si>
  <si>
    <t>平成24年度</t>
    <rPh sb="0" eb="2">
      <t>ヘイセイ</t>
    </rPh>
    <rPh sb="4" eb="6">
      <t>ネンド</t>
    </rPh>
    <phoneticPr fontId="3"/>
  </si>
  <si>
    <r>
      <t>平成24年度</t>
    </r>
    <r>
      <rPr>
        <sz val="11"/>
        <rFont val="ＭＳ Ｐゴシック"/>
        <family val="3"/>
        <charset val="128"/>
      </rPr>
      <t/>
    </r>
    <rPh sb="0" eb="2">
      <t>ヘイセイ</t>
    </rPh>
    <rPh sb="4" eb="6">
      <t>ネンド</t>
    </rPh>
    <phoneticPr fontId="3"/>
  </si>
  <si>
    <t>資料：経済センサス‐基礎調査（平成21年7月1日）</t>
    <rPh sb="0" eb="2">
      <t>シリョウ</t>
    </rPh>
    <rPh sb="3" eb="5">
      <t>ケイザイ</t>
    </rPh>
    <rPh sb="10" eb="12">
      <t>キソ</t>
    </rPh>
    <rPh sb="12" eb="14">
      <t>チョウサ</t>
    </rPh>
    <rPh sb="15" eb="17">
      <t>ヘイセイ</t>
    </rPh>
    <rPh sb="19" eb="20">
      <t>ネン</t>
    </rPh>
    <rPh sb="21" eb="22">
      <t>ツキ</t>
    </rPh>
    <rPh sb="23" eb="24">
      <t>ヒ</t>
    </rPh>
    <phoneticPr fontId="3"/>
  </si>
  <si>
    <r>
      <t xml:space="preserve">  平成21</t>
    </r>
    <r>
      <rPr>
        <sz val="11"/>
        <rFont val="ＭＳ Ｐゴシック"/>
        <family val="3"/>
        <charset val="128"/>
      </rPr>
      <t>年　</t>
    </r>
    <rPh sb="2" eb="4">
      <t>ヘイセイ</t>
    </rPh>
    <rPh sb="6" eb="7">
      <t>ネン</t>
    </rPh>
    <phoneticPr fontId="3"/>
  </si>
  <si>
    <t>88.0</t>
    <phoneticPr fontId="3"/>
  </si>
  <si>
    <t>229</t>
    <phoneticPr fontId="3"/>
  </si>
  <si>
    <t>74.1</t>
    <phoneticPr fontId="3"/>
  </si>
  <si>
    <t>152</t>
    <phoneticPr fontId="3"/>
  </si>
  <si>
    <t>49.2</t>
    <phoneticPr fontId="3"/>
  </si>
  <si>
    <t>193</t>
    <phoneticPr fontId="3"/>
  </si>
  <si>
    <t>62.5</t>
    <phoneticPr fontId="3"/>
  </si>
  <si>
    <t>教  員  数</t>
    <phoneticPr fontId="3"/>
  </si>
  <si>
    <t>職  員  数</t>
    <phoneticPr fontId="3"/>
  </si>
  <si>
    <t>平成20年</t>
    <phoneticPr fontId="3"/>
  </si>
  <si>
    <t>志 　津</t>
    <phoneticPr fontId="3"/>
  </si>
  <si>
    <t>（注）教員数は本務者のみ</t>
    <phoneticPr fontId="3"/>
  </si>
  <si>
    <r>
      <t>　　　　（平成1</t>
    </r>
    <r>
      <rPr>
        <sz val="11"/>
        <rFont val="ＭＳ Ｐゴシック"/>
        <family val="3"/>
        <charset val="128"/>
      </rPr>
      <t>8年度までは、事業所統計調査および事業所・企業統計調査）</t>
    </r>
    <rPh sb="5" eb="7">
      <t>ヘイセイ</t>
    </rPh>
    <rPh sb="9" eb="11">
      <t>ネンド</t>
    </rPh>
    <rPh sb="15" eb="18">
      <t>ジギョウショ</t>
    </rPh>
    <rPh sb="18" eb="20">
      <t>トウケイ</t>
    </rPh>
    <rPh sb="20" eb="22">
      <t>チョウサ</t>
    </rPh>
    <rPh sb="25" eb="28">
      <t>ジギョウショ</t>
    </rPh>
    <rPh sb="29" eb="31">
      <t>キギョウ</t>
    </rPh>
    <rPh sb="31" eb="33">
      <t>トウケイ</t>
    </rPh>
    <rPh sb="33" eb="35">
      <t>チョウサ</t>
    </rPh>
    <phoneticPr fontId="3"/>
  </si>
  <si>
    <t>　＜女    子＞</t>
    <rPh sb="2" eb="3">
      <t>オンナ</t>
    </rPh>
    <rPh sb="7" eb="8">
      <t>コ</t>
    </rPh>
    <phoneticPr fontId="3"/>
  </si>
  <si>
    <t xml:space="preserve">          -</t>
    <phoneticPr fontId="3"/>
  </si>
  <si>
    <r>
      <t>*貸出利用者数は、当該年度で</t>
    </r>
    <r>
      <rPr>
        <sz val="11"/>
        <rFont val="ＭＳ Ｐゴシック"/>
        <family val="3"/>
        <charset val="128"/>
      </rPr>
      <t>1</t>
    </r>
    <r>
      <rPr>
        <sz val="11"/>
        <rFont val="ＭＳ Ｐゴシック"/>
        <family val="3"/>
        <charset val="128"/>
      </rPr>
      <t>回以上貸出利用をした人数（延べ人数ではありません）</t>
    </r>
    <rPh sb="1" eb="3">
      <t>カシダシ</t>
    </rPh>
    <rPh sb="3" eb="6">
      <t>リヨウシャ</t>
    </rPh>
    <rPh sb="6" eb="7">
      <t>スウ</t>
    </rPh>
    <rPh sb="9" eb="11">
      <t>トウガイ</t>
    </rPh>
    <rPh sb="11" eb="13">
      <t>ネンド</t>
    </rPh>
    <rPh sb="15" eb="16">
      <t>カイ</t>
    </rPh>
    <rPh sb="16" eb="18">
      <t>イジョウ</t>
    </rPh>
    <rPh sb="18" eb="20">
      <t>カシダシ</t>
    </rPh>
    <rPh sb="20" eb="22">
      <t>リヨウ</t>
    </rPh>
    <rPh sb="25" eb="27">
      <t>ニンズウ</t>
    </rPh>
    <rPh sb="28" eb="29">
      <t>ノ</t>
    </rPh>
    <rPh sb="30" eb="32">
      <t>ニンズウ</t>
    </rPh>
    <phoneticPr fontId="3"/>
  </si>
  <si>
    <t xml:space="preserve">                        体育館</t>
    <phoneticPr fontId="3"/>
  </si>
  <si>
    <t xml:space="preserve">         　　　　グラ</t>
    <phoneticPr fontId="3"/>
  </si>
  <si>
    <t>ウンド</t>
    <phoneticPr fontId="3"/>
  </si>
  <si>
    <t>平成26年</t>
    <rPh sb="0" eb="2">
      <t>ヘイセイ</t>
    </rPh>
    <rPh sb="4" eb="5">
      <t>ネン</t>
    </rPh>
    <phoneticPr fontId="3"/>
  </si>
  <si>
    <t>平成26年</t>
  </si>
  <si>
    <t>平成２６年</t>
    <rPh sb="0" eb="2">
      <t>ヘイセイ</t>
    </rPh>
    <rPh sb="4" eb="5">
      <t>ネン</t>
    </rPh>
    <phoneticPr fontId="3"/>
  </si>
  <si>
    <t>平成25年度</t>
    <rPh sb="0" eb="2">
      <t>ヘイセイ</t>
    </rPh>
    <rPh sb="4" eb="6">
      <t>ネンド</t>
    </rPh>
    <phoneticPr fontId="3"/>
  </si>
  <si>
    <r>
      <t>平成25年度</t>
    </r>
    <r>
      <rPr>
        <sz val="11"/>
        <rFont val="ＭＳ Ｐゴシック"/>
        <family val="3"/>
        <charset val="128"/>
      </rPr>
      <t/>
    </r>
    <rPh sb="0" eb="2">
      <t>ヘイセイ</t>
    </rPh>
    <rPh sb="4" eb="6">
      <t>ネンド</t>
    </rPh>
    <phoneticPr fontId="3"/>
  </si>
  <si>
    <t>１０５． 市立学校体育施設開放状況（平成２５年度）</t>
    <rPh sb="5" eb="7">
      <t>シリツ</t>
    </rPh>
    <rPh sb="7" eb="9">
      <t>ガッコウ</t>
    </rPh>
    <rPh sb="9" eb="11">
      <t>タイイク</t>
    </rPh>
    <rPh sb="11" eb="13">
      <t>シセツ</t>
    </rPh>
    <rPh sb="13" eb="15">
      <t>カイホウ</t>
    </rPh>
    <rPh sb="15" eb="17">
      <t>ジョウキョウ</t>
    </rPh>
    <rPh sb="18" eb="20">
      <t>ヘイセイ</t>
    </rPh>
    <rPh sb="22" eb="24">
      <t>ネンド</t>
    </rPh>
    <phoneticPr fontId="3"/>
  </si>
  <si>
    <t>薬学研究科</t>
    <rPh sb="0" eb="2">
      <t>ヤクガク</t>
    </rPh>
    <rPh sb="2" eb="5">
      <t>ケンキュウカ</t>
    </rPh>
    <phoneticPr fontId="3"/>
  </si>
  <si>
    <r>
      <t>資料：</t>
    </r>
    <r>
      <rPr>
        <sz val="11"/>
        <rFont val="ＭＳ Ｐゴシック"/>
        <family val="3"/>
        <charset val="128"/>
      </rPr>
      <t>長寿いきがい課</t>
    </r>
    <rPh sb="0" eb="2">
      <t>シリョウ</t>
    </rPh>
    <rPh sb="3" eb="5">
      <t>チョウジュ</t>
    </rPh>
    <rPh sb="9" eb="10">
      <t>カ</t>
    </rPh>
    <phoneticPr fontId="3"/>
  </si>
  <si>
    <t>-</t>
    <phoneticPr fontId="3"/>
  </si>
  <si>
    <t>96</t>
    <phoneticPr fontId="3"/>
  </si>
  <si>
    <t>31.4</t>
    <phoneticPr fontId="3"/>
  </si>
  <si>
    <t>246</t>
    <phoneticPr fontId="3"/>
  </si>
  <si>
    <t>80.4</t>
    <phoneticPr fontId="3"/>
  </si>
  <si>
    <t>205</t>
    <phoneticPr fontId="3"/>
  </si>
  <si>
    <t>67.0</t>
    <phoneticPr fontId="3"/>
  </si>
  <si>
    <t>157</t>
    <phoneticPr fontId="3"/>
  </si>
  <si>
    <t>51.3</t>
    <phoneticPr fontId="3"/>
  </si>
  <si>
    <t>187</t>
    <phoneticPr fontId="3"/>
  </si>
  <si>
    <t>61.1</t>
    <phoneticPr fontId="3"/>
  </si>
  <si>
    <t>-</t>
    <phoneticPr fontId="3"/>
  </si>
  <si>
    <t>①</t>
    <phoneticPr fontId="3"/>
  </si>
  <si>
    <t>④</t>
    <phoneticPr fontId="3"/>
  </si>
  <si>
    <t>有形文化財（美術工芸品）</t>
    <rPh sb="0" eb="2">
      <t>ユウケイ</t>
    </rPh>
    <rPh sb="2" eb="5">
      <t>ブンカザイ</t>
    </rPh>
    <rPh sb="6" eb="8">
      <t>ビジュツ</t>
    </rPh>
    <rPh sb="8" eb="11">
      <t>コウゲイヒン</t>
    </rPh>
    <phoneticPr fontId="3"/>
  </si>
  <si>
    <t>-</t>
    <phoneticPr fontId="3"/>
  </si>
  <si>
    <t>-</t>
    <phoneticPr fontId="3"/>
  </si>
  <si>
    <t>④</t>
    <phoneticPr fontId="3"/>
  </si>
  <si>
    <t>-</t>
    <phoneticPr fontId="3"/>
  </si>
  <si>
    <t>-</t>
    <phoneticPr fontId="3"/>
  </si>
  <si>
    <t>-</t>
    <phoneticPr fontId="3"/>
  </si>
  <si>
    <t>-</t>
    <phoneticPr fontId="3"/>
  </si>
  <si>
    <t>-</t>
    <phoneticPr fontId="3"/>
  </si>
  <si>
    <t>-</t>
    <phoneticPr fontId="3"/>
  </si>
  <si>
    <t>⑤</t>
    <phoneticPr fontId="3"/>
  </si>
  <si>
    <t>（注）1．平成26年9月18日現在</t>
    <rPh sb="1" eb="2">
      <t>チュウ</t>
    </rPh>
    <rPh sb="5" eb="7">
      <t>ヘイセイ</t>
    </rPh>
    <rPh sb="9" eb="10">
      <t>ネン</t>
    </rPh>
    <rPh sb="11" eb="12">
      <t>ガツ</t>
    </rPh>
    <rPh sb="14" eb="15">
      <t>ニチ</t>
    </rPh>
    <rPh sb="15" eb="17">
      <t>ゲンザイ</t>
    </rPh>
    <phoneticPr fontId="3"/>
  </si>
  <si>
    <t>-</t>
    <phoneticPr fontId="3"/>
  </si>
  <si>
    <t>後期</t>
    <rPh sb="0" eb="1">
      <t>ウシ</t>
    </rPh>
    <phoneticPr fontId="3"/>
  </si>
  <si>
    <t>4年制（2014年より）</t>
    <rPh sb="1" eb="2">
      <t>ネン</t>
    </rPh>
    <rPh sb="2" eb="3">
      <t>セイ</t>
    </rPh>
    <rPh sb="8" eb="9">
      <t>ネン</t>
    </rPh>
    <phoneticPr fontId="3"/>
  </si>
  <si>
    <t>資料：まちづくり協働課</t>
  </si>
  <si>
    <t>１０９． 史跡草津宿本陣入館者数</t>
  </si>
  <si>
    <r>
      <t xml:space="preserve"> </t>
    </r>
    <r>
      <rPr>
        <sz val="11"/>
        <rFont val="ＭＳ Ｐゴシック"/>
        <family val="3"/>
        <charset val="128"/>
      </rPr>
      <t xml:space="preserve">                </t>
    </r>
    <r>
      <rPr>
        <sz val="11"/>
        <rFont val="ＭＳ Ｐゴシック"/>
        <family val="3"/>
        <charset val="128"/>
      </rPr>
      <t>-</t>
    </r>
    <phoneticPr fontId="3"/>
  </si>
  <si>
    <t>（注）児童は中学生までを対象とする</t>
    <rPh sb="1" eb="2">
      <t>チュウ</t>
    </rPh>
    <phoneticPr fontId="3"/>
  </si>
  <si>
    <t xml:space="preserve">           -</t>
    <phoneticPr fontId="3"/>
  </si>
  <si>
    <t xml:space="preserve">        -</t>
    <phoneticPr fontId="3"/>
  </si>
  <si>
    <t xml:space="preserve">         -</t>
    <phoneticPr fontId="3"/>
  </si>
  <si>
    <t xml:space="preserve">          -</t>
    <phoneticPr fontId="3"/>
  </si>
  <si>
    <t>平成22年9月から供用開始</t>
    <phoneticPr fontId="3"/>
  </si>
  <si>
    <t>（注）総合体育館は、平成25年7月から平成26年3月まで耐震補強・大規模改修工事のため閉鎖</t>
    <rPh sb="1" eb="2">
      <t>チュウ</t>
    </rPh>
    <rPh sb="3" eb="5">
      <t>ソウゴウ</t>
    </rPh>
    <rPh sb="5" eb="7">
      <t>タイイク</t>
    </rPh>
    <rPh sb="7" eb="8">
      <t>カン</t>
    </rPh>
    <rPh sb="10" eb="12">
      <t>ヘイセイ</t>
    </rPh>
    <rPh sb="14" eb="15">
      <t>ネン</t>
    </rPh>
    <rPh sb="16" eb="17">
      <t>ガツ</t>
    </rPh>
    <rPh sb="19" eb="21">
      <t>ヘイセイ</t>
    </rPh>
    <rPh sb="23" eb="24">
      <t>ネン</t>
    </rPh>
    <rPh sb="25" eb="26">
      <t>ガツ</t>
    </rPh>
    <rPh sb="28" eb="30">
      <t>タイシン</t>
    </rPh>
    <rPh sb="30" eb="32">
      <t>ホキョウ</t>
    </rPh>
    <rPh sb="33" eb="36">
      <t>ダイキボ</t>
    </rPh>
    <rPh sb="36" eb="38">
      <t>カイシュウ</t>
    </rPh>
    <rPh sb="38" eb="40">
      <t>コウジ</t>
    </rPh>
    <rPh sb="43" eb="45">
      <t>ヘイサ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</si>
</sst>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0.0;[Red]0.0"/>
    <numFmt numFmtId="177" formatCode="#,##0;[Red]#,##0"/>
    <numFmt numFmtId="178" formatCode="0_ "/>
    <numFmt numFmtId="179" formatCode="0.0_ "/>
    <numFmt numFmtId="180" formatCode="#,##0_ "/>
    <numFmt numFmtId="181" formatCode="0_);[Red]\(0\)"/>
    <numFmt numFmtId="182" formatCode="#,##0.0_ "/>
    <numFmt numFmtId="183" formatCode="0_);\(0\)"/>
    <numFmt numFmtId="184" formatCode="#,##0_);[Red]\(#,##0\)"/>
    <numFmt numFmtId="185" formatCode="#,##0_ ;[Red]\-#,##0\ "/>
    <numFmt numFmtId="186" formatCode="0.0_);[Red]\(0.0\)"/>
    <numFmt numFmtId="187" formatCode="#,##0_);\(#,##0\)"/>
    <numFmt numFmtId="188" formatCode="#,##0.0_);[Red]\(#,##0.0\)"/>
    <numFmt numFmtId="189" formatCode="#,##0.0_ ;[Red]\-#,##0.0\ "/>
  </numFmts>
  <fonts count="11">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10"/>
      <name val="ＭＳ Ｐゴシック"/>
      <family val="3"/>
      <charset val="128"/>
    </font>
    <font>
      <sz val="11"/>
      <color indexed="8"/>
      <name val="ＭＳ Ｐゴシック"/>
      <family val="3"/>
      <charset val="128"/>
    </font>
    <font>
      <sz val="8"/>
      <color indexed="10"/>
      <name val="ＭＳ Ｐゴシック"/>
      <family val="3"/>
      <charset val="128"/>
    </font>
    <font>
      <sz val="8"/>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xf numFmtId="38" fontId="2" fillId="0" borderId="0" applyFont="0" applyFill="0" applyBorder="0" applyAlignment="0" applyProtection="0"/>
  </cellStyleXfs>
  <cellXfs count="347">
    <xf numFmtId="0" fontId="0" fillId="0" borderId="0" xfId="0"/>
    <xf numFmtId="0" fontId="2" fillId="0" borderId="1" xfId="0" applyFont="1" applyFill="1" applyBorder="1"/>
    <xf numFmtId="180" fontId="2" fillId="0" borderId="0" xfId="0" applyNumberFormat="1" applyFont="1" applyFill="1" applyBorder="1" applyAlignment="1">
      <alignment horizontal="right"/>
    </xf>
    <xf numFmtId="0" fontId="2" fillId="0" borderId="2" xfId="0" applyFont="1" applyFill="1" applyBorder="1" applyAlignment="1">
      <alignment horizontal="right" vertical="center"/>
    </xf>
    <xf numFmtId="179" fontId="2" fillId="0" borderId="0" xfId="0" applyNumberFormat="1" applyFont="1" applyFill="1" applyAlignment="1">
      <alignment vertical="center"/>
    </xf>
    <xf numFmtId="0" fontId="2" fillId="0" borderId="1" xfId="0" applyFont="1" applyFill="1" applyBorder="1" applyAlignment="1">
      <alignment horizontal="center"/>
    </xf>
    <xf numFmtId="0" fontId="2" fillId="0" borderId="3" xfId="0" applyFont="1" applyFill="1" applyBorder="1"/>
    <xf numFmtId="0" fontId="2" fillId="0" borderId="0" xfId="0" applyFont="1" applyFill="1" applyAlignment="1">
      <alignment horizontal="center"/>
    </xf>
    <xf numFmtId="180" fontId="2" fillId="0" borderId="0" xfId="0" applyNumberFormat="1" applyFont="1" applyFill="1" applyAlignment="1">
      <alignment horizontal="right"/>
    </xf>
    <xf numFmtId="0" fontId="2" fillId="0" borderId="0" xfId="0" applyFont="1" applyFill="1"/>
    <xf numFmtId="180" fontId="2" fillId="0" borderId="0" xfId="0" applyNumberFormat="1" applyFont="1" applyFill="1"/>
    <xf numFmtId="184" fontId="2" fillId="0" borderId="0" xfId="0" applyNumberFormat="1" applyFont="1" applyFill="1" applyBorder="1"/>
    <xf numFmtId="0" fontId="2" fillId="0" borderId="0" xfId="0" applyFont="1" applyFill="1" applyBorder="1"/>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applyAlignment="1"/>
    <xf numFmtId="0" fontId="2" fillId="0" borderId="4" xfId="0" applyFont="1" applyFill="1" applyBorder="1" applyAlignment="1">
      <alignment horizontal="center"/>
    </xf>
    <xf numFmtId="0" fontId="2" fillId="0" borderId="5" xfId="0" applyFont="1" applyFill="1" applyBorder="1"/>
    <xf numFmtId="0" fontId="2" fillId="0" borderId="2" xfId="0" applyFont="1" applyFill="1" applyBorder="1" applyAlignment="1">
      <alignment horizontal="distributed"/>
    </xf>
    <xf numFmtId="0" fontId="2" fillId="0" borderId="2"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2" xfId="0" applyFont="1" applyFill="1" applyBorder="1"/>
    <xf numFmtId="49" fontId="2" fillId="0" borderId="1" xfId="0" applyNumberFormat="1" applyFont="1" applyFill="1" applyBorder="1" applyAlignment="1">
      <alignment horizontal="center"/>
    </xf>
    <xf numFmtId="49" fontId="2" fillId="0" borderId="9" xfId="0" applyNumberFormat="1" applyFont="1" applyFill="1" applyBorder="1" applyAlignment="1">
      <alignment horizontal="center"/>
    </xf>
    <xf numFmtId="49" fontId="2" fillId="0" borderId="6" xfId="0" applyNumberFormat="1" applyFont="1" applyFill="1" applyBorder="1" applyAlignment="1">
      <alignment horizontal="center"/>
    </xf>
    <xf numFmtId="184" fontId="2" fillId="0" borderId="0" xfId="0" applyNumberFormat="1" applyFont="1" applyFill="1" applyBorder="1" applyAlignment="1">
      <alignment horizontal="right"/>
    </xf>
    <xf numFmtId="176" fontId="2" fillId="0" borderId="0" xfId="0" applyNumberFormat="1" applyFont="1" applyFill="1"/>
    <xf numFmtId="0" fontId="2" fillId="0" borderId="3" xfId="0" applyFont="1" applyFill="1" applyBorder="1" applyAlignment="1">
      <alignment horizontal="center"/>
    </xf>
    <xf numFmtId="182" fontId="2" fillId="0" borderId="0" xfId="0" applyNumberFormat="1" applyFont="1" applyFill="1" applyAlignment="1">
      <alignment horizontal="right"/>
    </xf>
    <xf numFmtId="185" fontId="2" fillId="0" borderId="0" xfId="1" applyNumberFormat="1" applyFont="1" applyFill="1" applyBorder="1"/>
    <xf numFmtId="0" fontId="2" fillId="0" borderId="5"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0" borderId="10" xfId="0" applyFont="1" applyFill="1" applyBorder="1" applyAlignment="1">
      <alignment vertical="center"/>
    </xf>
    <xf numFmtId="0" fontId="2" fillId="0" borderId="2" xfId="0" applyFont="1" applyFill="1" applyBorder="1" applyAlignment="1">
      <alignment vertical="center"/>
    </xf>
    <xf numFmtId="0" fontId="2" fillId="0" borderId="7" xfId="0" applyFont="1" applyFill="1" applyBorder="1" applyAlignment="1">
      <alignment vertical="center"/>
    </xf>
    <xf numFmtId="0" fontId="2" fillId="0" borderId="4" xfId="0" applyFont="1" applyFill="1" applyBorder="1"/>
    <xf numFmtId="0" fontId="2" fillId="0" borderId="11" xfId="0" applyFont="1" applyFill="1" applyBorder="1"/>
    <xf numFmtId="0" fontId="2" fillId="0" borderId="8" xfId="0" applyFont="1" applyFill="1" applyBorder="1"/>
    <xf numFmtId="0" fontId="2" fillId="0" borderId="0" xfId="0" applyFont="1" applyFill="1" applyBorder="1" applyAlignment="1">
      <alignment horizontal="center"/>
    </xf>
    <xf numFmtId="0" fontId="2" fillId="0" borderId="10" xfId="0" applyFont="1" applyFill="1" applyBorder="1" applyAlignment="1">
      <alignment horizontal="center"/>
    </xf>
    <xf numFmtId="0" fontId="2" fillId="0" borderId="6" xfId="0" applyFont="1" applyFill="1" applyBorder="1"/>
    <xf numFmtId="0" fontId="2" fillId="0" borderId="12" xfId="0" applyFont="1" applyFill="1" applyBorder="1"/>
    <xf numFmtId="0" fontId="2" fillId="0" borderId="7" xfId="0" applyFont="1" applyFill="1" applyBorder="1"/>
    <xf numFmtId="178" fontId="2" fillId="0" borderId="0" xfId="0" applyNumberFormat="1" applyFont="1" applyFill="1"/>
    <xf numFmtId="0" fontId="0" fillId="0" borderId="0" xfId="0" applyFill="1"/>
    <xf numFmtId="0" fontId="1" fillId="0" borderId="0" xfId="0" applyFont="1" applyFill="1"/>
    <xf numFmtId="0" fontId="4" fillId="0" borderId="0" xfId="0" applyFont="1" applyFill="1"/>
    <xf numFmtId="0" fontId="4" fillId="0" borderId="7" xfId="0" applyFont="1" applyFill="1" applyBorder="1" applyAlignment="1">
      <alignment vertical="center"/>
    </xf>
    <xf numFmtId="0" fontId="0" fillId="0" borderId="0" xfId="0" applyFill="1" applyAlignment="1">
      <alignment vertical="center"/>
    </xf>
    <xf numFmtId="0" fontId="0" fillId="0" borderId="0" xfId="0" applyFont="1" applyFill="1"/>
    <xf numFmtId="0" fontId="0" fillId="0" borderId="9" xfId="0" applyFont="1" applyFill="1" applyBorder="1" applyAlignment="1">
      <alignment horizontal="center"/>
    </xf>
    <xf numFmtId="0" fontId="0" fillId="0" borderId="4" xfId="0" applyFont="1" applyFill="1" applyBorder="1" applyAlignment="1">
      <alignment horizontal="center"/>
    </xf>
    <xf numFmtId="0" fontId="0" fillId="0" borderId="1" xfId="0" applyFont="1" applyFill="1" applyBorder="1" applyAlignment="1">
      <alignment horizontal="center"/>
    </xf>
    <xf numFmtId="180" fontId="0" fillId="0" borderId="0" xfId="0" applyNumberFormat="1" applyFont="1" applyFill="1" applyAlignment="1">
      <alignment horizontal="right"/>
    </xf>
    <xf numFmtId="0" fontId="0" fillId="0" borderId="3" xfId="0" applyFont="1" applyFill="1" applyBorder="1"/>
    <xf numFmtId="180" fontId="0" fillId="0" borderId="0" xfId="0" applyNumberFormat="1" applyFont="1" applyFill="1"/>
    <xf numFmtId="180" fontId="0" fillId="0" borderId="3" xfId="0" applyNumberFormat="1" applyFont="1" applyFill="1" applyBorder="1" applyAlignment="1">
      <alignment horizontal="right"/>
    </xf>
    <xf numFmtId="0" fontId="0" fillId="0" borderId="0" xfId="0" applyFont="1" applyFill="1" applyAlignment="1">
      <alignment horizontal="right"/>
    </xf>
    <xf numFmtId="0" fontId="0" fillId="0" borderId="6" xfId="0" applyFont="1" applyFill="1" applyBorder="1" applyAlignment="1">
      <alignment horizontal="center"/>
    </xf>
    <xf numFmtId="184" fontId="0" fillId="0" borderId="0" xfId="0" applyNumberFormat="1" applyFont="1" applyFill="1" applyBorder="1"/>
    <xf numFmtId="0" fontId="0" fillId="0" borderId="0" xfId="0" applyFont="1" applyFill="1" applyBorder="1"/>
    <xf numFmtId="0" fontId="0" fillId="0" borderId="0" xfId="0" applyFont="1" applyFill="1" applyAlignment="1">
      <alignment horizontal="center"/>
    </xf>
    <xf numFmtId="0" fontId="0" fillId="0" borderId="0" xfId="0" applyFont="1" applyFill="1" applyBorder="1" applyAlignment="1">
      <alignment horizontal="right"/>
    </xf>
    <xf numFmtId="185" fontId="0" fillId="0" borderId="0" xfId="1" applyNumberFormat="1" applyFont="1" applyFill="1"/>
    <xf numFmtId="0" fontId="0" fillId="0" borderId="13" xfId="0" applyFont="1" applyFill="1" applyBorder="1"/>
    <xf numFmtId="0" fontId="0" fillId="0" borderId="0" xfId="0" applyFont="1" applyFill="1" applyAlignment="1">
      <alignment horizontal="left"/>
    </xf>
    <xf numFmtId="0" fontId="0" fillId="0" borderId="3" xfId="0" applyFont="1" applyFill="1" applyBorder="1" applyAlignment="1">
      <alignment horizontal="center"/>
    </xf>
    <xf numFmtId="0" fontId="0" fillId="0" borderId="0" xfId="0" applyFont="1" applyFill="1" applyBorder="1" applyAlignment="1">
      <alignment horizontal="left"/>
    </xf>
    <xf numFmtId="0" fontId="0" fillId="0" borderId="8" xfId="0" applyFont="1" applyFill="1" applyBorder="1" applyAlignment="1">
      <alignment horizontal="center"/>
    </xf>
    <xf numFmtId="0" fontId="0" fillId="0" borderId="0" xfId="0" applyFont="1" applyFill="1" applyBorder="1" applyAlignment="1">
      <alignment horizontal="center"/>
    </xf>
    <xf numFmtId="3" fontId="0" fillId="0" borderId="9" xfId="0" applyNumberFormat="1" applyFont="1" applyFill="1" applyBorder="1" applyAlignment="1">
      <alignment horizontal="center"/>
    </xf>
    <xf numFmtId="0" fontId="0" fillId="0" borderId="3" xfId="0" applyFont="1" applyFill="1" applyBorder="1" applyAlignment="1">
      <alignment horizontal="distributed"/>
    </xf>
    <xf numFmtId="0" fontId="0" fillId="0" borderId="0" xfId="0" applyFont="1" applyFill="1" applyBorder="1" applyAlignment="1"/>
    <xf numFmtId="0" fontId="0" fillId="0" borderId="9" xfId="0" applyFont="1" applyFill="1" applyBorder="1" applyAlignment="1">
      <alignment horizontal="distributed"/>
    </xf>
    <xf numFmtId="0" fontId="0" fillId="0" borderId="0" xfId="0" applyFont="1" applyFill="1" applyAlignment="1">
      <alignment horizontal="center" vertical="center"/>
    </xf>
    <xf numFmtId="0" fontId="0" fillId="0" borderId="2" xfId="0" applyFont="1" applyFill="1" applyBorder="1" applyAlignment="1">
      <alignment horizontal="right" vertical="center"/>
    </xf>
    <xf numFmtId="179" fontId="0" fillId="0" borderId="0" xfId="0" applyNumberFormat="1" applyFont="1" applyFill="1" applyAlignment="1">
      <alignment horizontal="right" vertical="center"/>
    </xf>
    <xf numFmtId="0" fontId="0" fillId="0" borderId="0" xfId="0" applyFont="1" applyFill="1" applyAlignment="1">
      <alignment vertical="center"/>
    </xf>
    <xf numFmtId="180" fontId="0" fillId="0" borderId="0" xfId="0" applyNumberFormat="1" applyFont="1" applyFill="1" applyBorder="1"/>
    <xf numFmtId="0" fontId="0" fillId="0" borderId="5" xfId="0" applyFont="1" applyFill="1" applyBorder="1" applyAlignment="1">
      <alignment horizontal="center"/>
    </xf>
    <xf numFmtId="0" fontId="0" fillId="0" borderId="0" xfId="0" applyFont="1" applyFill="1" applyAlignment="1">
      <alignment horizontal="distributed"/>
    </xf>
    <xf numFmtId="178" fontId="0" fillId="0" borderId="0" xfId="0" applyNumberFormat="1" applyFont="1" applyFill="1" applyBorder="1"/>
    <xf numFmtId="182" fontId="0" fillId="0" borderId="0" xfId="0" applyNumberFormat="1" applyFont="1" applyFill="1" applyBorder="1"/>
    <xf numFmtId="0" fontId="0" fillId="0" borderId="0" xfId="0" applyFont="1" applyFill="1" applyAlignment="1"/>
    <xf numFmtId="185" fontId="0" fillId="0" borderId="0" xfId="1" applyNumberFormat="1" applyFont="1" applyFill="1" applyBorder="1"/>
    <xf numFmtId="179" fontId="0" fillId="0" borderId="0" xfId="0" applyNumberFormat="1" applyFont="1" applyFill="1" applyBorder="1"/>
    <xf numFmtId="185" fontId="0" fillId="0" borderId="0" xfId="0" applyNumberFormat="1" applyFont="1" applyFill="1" applyBorder="1"/>
    <xf numFmtId="182" fontId="0" fillId="0" borderId="3" xfId="0" applyNumberFormat="1" applyFont="1" applyFill="1" applyBorder="1" applyAlignment="1">
      <alignment horizontal="right"/>
    </xf>
    <xf numFmtId="184" fontId="0" fillId="0" borderId="0" xfId="0" applyNumberFormat="1" applyFont="1" applyFill="1" applyBorder="1" applyAlignment="1">
      <alignment horizontal="right"/>
    </xf>
    <xf numFmtId="176" fontId="0" fillId="0" borderId="0" xfId="0" applyNumberFormat="1" applyFont="1" applyFill="1"/>
    <xf numFmtId="0" fontId="0" fillId="0" borderId="0" xfId="0" applyFill="1" applyBorder="1" applyAlignment="1"/>
    <xf numFmtId="0" fontId="0" fillId="0" borderId="0" xfId="0" applyFill="1" applyBorder="1"/>
    <xf numFmtId="0" fontId="2" fillId="0" borderId="1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left"/>
    </xf>
    <xf numFmtId="0" fontId="0" fillId="0" borderId="0" xfId="0" applyFill="1" applyAlignment="1"/>
    <xf numFmtId="0" fontId="0" fillId="0" borderId="2" xfId="0" applyFill="1" applyBorder="1" applyAlignment="1">
      <alignment horizontal="right" vertical="center"/>
    </xf>
    <xf numFmtId="0" fontId="0" fillId="0" borderId="1" xfId="0" applyFill="1" applyBorder="1" applyAlignment="1">
      <alignment horizontal="center"/>
    </xf>
    <xf numFmtId="181" fontId="6" fillId="0" borderId="3" xfId="0" applyNumberFormat="1" applyFont="1" applyFill="1" applyBorder="1" applyAlignment="1">
      <alignment horizontal="center"/>
    </xf>
    <xf numFmtId="180" fontId="6" fillId="0" borderId="3" xfId="0" applyNumberFormat="1" applyFont="1" applyFill="1" applyBorder="1" applyAlignment="1">
      <alignment horizontal="right"/>
    </xf>
    <xf numFmtId="182" fontId="6" fillId="0" borderId="3" xfId="0" applyNumberFormat="1" applyFont="1" applyFill="1" applyBorder="1"/>
    <xf numFmtId="187" fontId="0" fillId="0" borderId="0" xfId="0" applyNumberFormat="1" applyAlignment="1">
      <alignment vertical="center"/>
    </xf>
    <xf numFmtId="187" fontId="0" fillId="0" borderId="0" xfId="0" applyNumberFormat="1" applyFill="1" applyBorder="1" applyAlignment="1"/>
    <xf numFmtId="187" fontId="0" fillId="0" borderId="0" xfId="0" applyNumberFormat="1" applyFont="1" applyFill="1" applyBorder="1" applyAlignment="1">
      <alignment horizontal="center"/>
    </xf>
    <xf numFmtId="187" fontId="0" fillId="0" borderId="0" xfId="0" applyNumberFormat="1" applyFont="1" applyFill="1" applyAlignment="1"/>
    <xf numFmtId="187" fontId="0" fillId="0" borderId="0" xfId="0" applyNumberFormat="1" applyFont="1" applyFill="1" applyAlignment="1">
      <alignment horizontal="right"/>
    </xf>
    <xf numFmtId="187" fontId="0" fillId="0" borderId="9" xfId="0" applyNumberFormat="1" applyFont="1" applyFill="1" applyBorder="1" applyAlignment="1">
      <alignment horizontal="center"/>
    </xf>
    <xf numFmtId="187" fontId="0" fillId="0" borderId="4" xfId="0" applyNumberFormat="1" applyFont="1" applyFill="1" applyBorder="1" applyAlignment="1">
      <alignment horizontal="center"/>
    </xf>
    <xf numFmtId="187" fontId="0" fillId="0" borderId="1" xfId="0" applyNumberFormat="1" applyFill="1" applyBorder="1" applyAlignment="1">
      <alignment horizontal="center"/>
    </xf>
    <xf numFmtId="0" fontId="7" fillId="0" borderId="0" xfId="0" applyFont="1" applyFill="1" applyBorder="1"/>
    <xf numFmtId="184" fontId="7" fillId="0" borderId="0" xfId="0" applyNumberFormat="1" applyFont="1" applyFill="1" applyBorder="1" applyAlignment="1">
      <alignment horizontal="right"/>
    </xf>
    <xf numFmtId="176" fontId="7" fillId="0" borderId="0" xfId="0" applyNumberFormat="1" applyFont="1" applyFill="1"/>
    <xf numFmtId="0" fontId="7" fillId="0" borderId="3" xfId="0" applyFont="1" applyFill="1" applyBorder="1"/>
    <xf numFmtId="180" fontId="7" fillId="0" borderId="0" xfId="0" applyNumberFormat="1" applyFont="1" applyFill="1" applyBorder="1" applyAlignment="1">
      <alignment horizontal="right"/>
    </xf>
    <xf numFmtId="179" fontId="7" fillId="0" borderId="0" xfId="0" applyNumberFormat="1" applyFont="1" applyFill="1" applyBorder="1"/>
    <xf numFmtId="182" fontId="7" fillId="0" borderId="0" xfId="0" applyNumberFormat="1" applyFont="1" applyFill="1" applyBorder="1"/>
    <xf numFmtId="0" fontId="7" fillId="0" borderId="0" xfId="0" applyFont="1" applyFill="1" applyAlignment="1">
      <alignment horizontal="center"/>
    </xf>
    <xf numFmtId="180" fontId="7" fillId="0" borderId="0" xfId="0" applyNumberFormat="1" applyFont="1" applyFill="1"/>
    <xf numFmtId="0" fontId="7" fillId="0" borderId="0" xfId="0" applyFont="1" applyFill="1"/>
    <xf numFmtId="180" fontId="7" fillId="0" borderId="0" xfId="0" applyNumberFormat="1" applyFont="1" applyFill="1" applyAlignment="1">
      <alignment horizontal="right"/>
    </xf>
    <xf numFmtId="0" fontId="7" fillId="0" borderId="0" xfId="0" applyFont="1" applyFill="1" applyAlignment="1">
      <alignment horizontal="left"/>
    </xf>
    <xf numFmtId="0" fontId="7" fillId="0" borderId="5" xfId="0" applyFont="1" applyFill="1" applyBorder="1" applyAlignment="1">
      <alignment horizontal="center"/>
    </xf>
    <xf numFmtId="0" fontId="7" fillId="0" borderId="10" xfId="0" applyFont="1" applyFill="1" applyBorder="1" applyAlignment="1">
      <alignment horizontal="center"/>
    </xf>
    <xf numFmtId="0" fontId="7" fillId="0" borderId="8" xfId="0" applyFont="1" applyFill="1" applyBorder="1" applyAlignment="1">
      <alignment horizontal="center"/>
    </xf>
    <xf numFmtId="0" fontId="7" fillId="0" borderId="3" xfId="0" applyFont="1" applyFill="1" applyBorder="1" applyAlignment="1">
      <alignment horizontal="center"/>
    </xf>
    <xf numFmtId="0" fontId="7" fillId="0" borderId="7"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49" fontId="7" fillId="0" borderId="0" xfId="0" applyNumberFormat="1" applyFont="1" applyFill="1" applyAlignment="1">
      <alignment horizontal="right"/>
    </xf>
    <xf numFmtId="185" fontId="7" fillId="0" borderId="0" xfId="1" applyNumberFormat="1" applyFont="1" applyFill="1" applyAlignment="1">
      <alignment horizontal="right"/>
    </xf>
    <xf numFmtId="180" fontId="7" fillId="0" borderId="13" xfId="0" applyNumberFormat="1" applyFont="1" applyFill="1" applyBorder="1" applyAlignment="1">
      <alignment horizontal="center"/>
    </xf>
    <xf numFmtId="180" fontId="7" fillId="0" borderId="4" xfId="0" applyNumberFormat="1" applyFont="1" applyFill="1" applyBorder="1" applyAlignment="1">
      <alignment horizontal="center"/>
    </xf>
    <xf numFmtId="0" fontId="7" fillId="0" borderId="4" xfId="0" applyFont="1" applyFill="1" applyBorder="1" applyAlignment="1">
      <alignment horizontal="center"/>
    </xf>
    <xf numFmtId="0" fontId="7" fillId="0" borderId="1" xfId="0" applyFont="1" applyFill="1" applyBorder="1" applyAlignment="1">
      <alignment horizontal="center"/>
    </xf>
    <xf numFmtId="180" fontId="7" fillId="0" borderId="0" xfId="0" applyNumberFormat="1" applyFont="1" applyFill="1" applyBorder="1"/>
    <xf numFmtId="180" fontId="7" fillId="0" borderId="1" xfId="0" applyNumberFormat="1" applyFont="1" applyFill="1" applyBorder="1" applyAlignment="1">
      <alignment horizontal="center"/>
    </xf>
    <xf numFmtId="0" fontId="7" fillId="0" borderId="3" xfId="0" applyFont="1" applyFill="1" applyBorder="1" applyAlignment="1"/>
    <xf numFmtId="180" fontId="7" fillId="0" borderId="3" xfId="0" applyNumberFormat="1" applyFont="1" applyFill="1" applyBorder="1" applyAlignment="1">
      <alignment horizontal="right"/>
    </xf>
    <xf numFmtId="180" fontId="7" fillId="0" borderId="3" xfId="0" applyNumberFormat="1" applyFont="1" applyFill="1" applyBorder="1"/>
    <xf numFmtId="179" fontId="7" fillId="0" borderId="0" xfId="0" applyNumberFormat="1" applyFont="1" applyFill="1" applyAlignment="1">
      <alignment horizontal="right" vertical="center"/>
    </xf>
    <xf numFmtId="0" fontId="7" fillId="0" borderId="3" xfId="0" applyFont="1" applyFill="1" applyBorder="1" applyAlignment="1">
      <alignment vertical="center"/>
    </xf>
    <xf numFmtId="0" fontId="7" fillId="0" borderId="0" xfId="0" applyFont="1" applyFill="1" applyAlignment="1">
      <alignment vertical="center"/>
    </xf>
    <xf numFmtId="3" fontId="7" fillId="0" borderId="1" xfId="0" applyNumberFormat="1" applyFont="1" applyFill="1" applyBorder="1" applyAlignment="1">
      <alignment horizontal="center"/>
    </xf>
    <xf numFmtId="184" fontId="7" fillId="0" borderId="0" xfId="0" applyNumberFormat="1" applyFont="1" applyFill="1" applyBorder="1"/>
    <xf numFmtId="0" fontId="7" fillId="0" borderId="9" xfId="0" applyFont="1" applyFill="1" applyBorder="1"/>
    <xf numFmtId="185" fontId="7" fillId="0" borderId="0" xfId="1" applyNumberFormat="1" applyFont="1" applyFill="1"/>
    <xf numFmtId="38" fontId="0" fillId="0" borderId="9" xfId="1" applyNumberFormat="1" applyFont="1" applyFill="1" applyBorder="1"/>
    <xf numFmtId="38" fontId="0" fillId="0" borderId="9" xfId="0" applyNumberFormat="1" applyFont="1" applyFill="1" applyBorder="1"/>
    <xf numFmtId="178" fontId="7" fillId="0" borderId="0" xfId="0" applyNumberFormat="1" applyFont="1" applyFill="1" applyBorder="1"/>
    <xf numFmtId="38" fontId="7" fillId="0" borderId="9" xfId="0" applyNumberFormat="1" applyFont="1" applyFill="1" applyBorder="1"/>
    <xf numFmtId="0" fontId="5" fillId="0" borderId="0" xfId="0" applyFont="1" applyFill="1" applyAlignment="1">
      <alignment horizontal="center"/>
    </xf>
    <xf numFmtId="0" fontId="0" fillId="0" borderId="7" xfId="0" applyFill="1" applyBorder="1" applyAlignment="1">
      <alignment horizontal="center"/>
    </xf>
    <xf numFmtId="0" fontId="8" fillId="0" borderId="3" xfId="0" applyFont="1" applyFill="1" applyBorder="1"/>
    <xf numFmtId="184" fontId="7" fillId="0" borderId="3" xfId="0" applyNumberFormat="1" applyFont="1" applyFill="1" applyBorder="1"/>
    <xf numFmtId="180" fontId="0" fillId="0" borderId="3" xfId="0" applyNumberFormat="1" applyFont="1" applyFill="1" applyBorder="1"/>
    <xf numFmtId="187" fontId="5" fillId="0" borderId="3" xfId="0" applyNumberFormat="1" applyFont="1" applyFill="1" applyBorder="1" applyAlignment="1">
      <alignment horizontal="distributed"/>
    </xf>
    <xf numFmtId="0" fontId="5" fillId="0" borderId="0" xfId="0" applyFont="1" applyFill="1"/>
    <xf numFmtId="3" fontId="5" fillId="0" borderId="1" xfId="0" applyNumberFormat="1" applyFont="1" applyFill="1" applyBorder="1" applyAlignment="1">
      <alignment horizontal="center"/>
    </xf>
    <xf numFmtId="38" fontId="5" fillId="0" borderId="9" xfId="0" applyNumberFormat="1" applyFont="1" applyFill="1" applyBorder="1"/>
    <xf numFmtId="185" fontId="2" fillId="0" borderId="0" xfId="1" applyNumberFormat="1" applyFont="1" applyFill="1"/>
    <xf numFmtId="0" fontId="5" fillId="0" borderId="0" xfId="0" applyFont="1" applyFill="1" applyBorder="1" applyAlignment="1"/>
    <xf numFmtId="38" fontId="0" fillId="0" borderId="0" xfId="0" applyNumberFormat="1" applyFont="1" applyFill="1" applyBorder="1"/>
    <xf numFmtId="188" fontId="0" fillId="0" borderId="0" xfId="0" applyNumberFormat="1" applyFont="1" applyFill="1"/>
    <xf numFmtId="177" fontId="0" fillId="0" borderId="0" xfId="0" applyNumberFormat="1" applyFont="1" applyFill="1" applyBorder="1"/>
    <xf numFmtId="186" fontId="0" fillId="0" borderId="0" xfId="0" applyNumberFormat="1" applyFont="1" applyFill="1" applyBorder="1" applyAlignment="1">
      <alignment horizontal="right"/>
    </xf>
    <xf numFmtId="180" fontId="0" fillId="0"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0" borderId="0" xfId="0" applyNumberFormat="1" applyFont="1" applyFill="1" applyBorder="1"/>
    <xf numFmtId="179" fontId="0" fillId="0" borderId="0" xfId="0" applyNumberFormat="1" applyFont="1" applyFill="1" applyBorder="1" applyAlignment="1">
      <alignment horizontal="right"/>
    </xf>
    <xf numFmtId="182" fontId="0" fillId="0" borderId="0" xfId="0" applyNumberFormat="1" applyFont="1" applyFill="1" applyAlignment="1">
      <alignment horizontal="right"/>
    </xf>
    <xf numFmtId="189" fontId="2" fillId="0" borderId="0" xfId="1" applyNumberFormat="1" applyFont="1" applyFill="1"/>
    <xf numFmtId="182" fontId="2" fillId="0" borderId="0" xfId="0" applyNumberFormat="1" applyFont="1" applyFill="1" applyBorder="1"/>
    <xf numFmtId="178" fontId="2" fillId="0" borderId="0" xfId="0" applyNumberFormat="1" applyFont="1" applyFill="1" applyBorder="1" applyAlignment="1">
      <alignment horizontal="right"/>
    </xf>
    <xf numFmtId="185" fontId="2" fillId="0" borderId="0" xfId="1" applyNumberFormat="1" applyFont="1" applyFill="1" applyBorder="1" applyAlignment="1">
      <alignment horizontal="right"/>
    </xf>
    <xf numFmtId="185" fontId="2" fillId="0" borderId="0" xfId="1" applyNumberFormat="1" applyFont="1" applyFill="1" applyAlignment="1">
      <alignment horizontal="right"/>
    </xf>
    <xf numFmtId="0" fontId="0" fillId="0" borderId="9" xfId="0" applyFont="1" applyFill="1" applyBorder="1"/>
    <xf numFmtId="180" fontId="0" fillId="0" borderId="9" xfId="0" applyNumberFormat="1" applyFont="1" applyFill="1" applyBorder="1"/>
    <xf numFmtId="185" fontId="0" fillId="0" borderId="9" xfId="0" applyNumberFormat="1" applyFont="1" applyFill="1" applyBorder="1"/>
    <xf numFmtId="185" fontId="0" fillId="0" borderId="0" xfId="1" applyNumberFormat="1" applyFont="1" applyFill="1" applyAlignment="1"/>
    <xf numFmtId="184" fontId="0" fillId="0" borderId="0" xfId="0" applyNumberFormat="1" applyFont="1" applyFill="1"/>
    <xf numFmtId="0" fontId="9" fillId="0" borderId="0" xfId="0" applyFont="1" applyFill="1"/>
    <xf numFmtId="185" fontId="0" fillId="0" borderId="0" xfId="0" applyNumberFormat="1" applyFont="1" applyFill="1" applyAlignment="1">
      <alignment horizontal="right"/>
    </xf>
    <xf numFmtId="179" fontId="0" fillId="0" borderId="0" xfId="0" applyNumberFormat="1" applyFont="1" applyFill="1" applyBorder="1" applyAlignment="1">
      <alignment vertical="center"/>
    </xf>
    <xf numFmtId="38" fontId="0" fillId="0" borderId="9" xfId="1" applyFont="1" applyFill="1" applyBorder="1"/>
    <xf numFmtId="0" fontId="0" fillId="0" borderId="13" xfId="0" applyFill="1" applyBorder="1"/>
    <xf numFmtId="187" fontId="5" fillId="0" borderId="13" xfId="0" applyNumberFormat="1" applyFont="1" applyFill="1" applyBorder="1" applyAlignment="1"/>
    <xf numFmtId="185" fontId="2" fillId="0" borderId="13" xfId="1" applyNumberFormat="1" applyFont="1" applyFill="1" applyBorder="1"/>
    <xf numFmtId="0" fontId="5" fillId="0" borderId="3" xfId="0" applyFont="1" applyFill="1" applyBorder="1"/>
    <xf numFmtId="187" fontId="5" fillId="0" borderId="0" xfId="0" applyNumberFormat="1" applyFont="1" applyFill="1" applyBorder="1" applyAlignment="1"/>
    <xf numFmtId="187" fontId="5" fillId="0" borderId="0" xfId="1" applyNumberFormat="1" applyFont="1" applyFill="1" applyBorder="1" applyAlignment="1"/>
    <xf numFmtId="187" fontId="0" fillId="0" borderId="12" xfId="0" applyNumberFormat="1" applyFont="1" applyFill="1" applyBorder="1" applyAlignment="1">
      <alignment horizontal="center"/>
    </xf>
    <xf numFmtId="187" fontId="5" fillId="0" borderId="0" xfId="0" applyNumberFormat="1" applyFont="1" applyFill="1" applyBorder="1" applyAlignment="1">
      <alignment horizontal="distributed"/>
    </xf>
    <xf numFmtId="187" fontId="5" fillId="0" borderId="13" xfId="0" applyNumberFormat="1" applyFont="1" applyFill="1" applyBorder="1" applyAlignment="1">
      <alignment horizontal="distributed"/>
    </xf>
    <xf numFmtId="182" fontId="2" fillId="0" borderId="0" xfId="0" applyNumberFormat="1" applyFont="1" applyFill="1"/>
    <xf numFmtId="184" fontId="0" fillId="0" borderId="0" xfId="0" applyNumberFormat="1" applyFont="1" applyFill="1" applyAlignment="1">
      <alignment horizontal="right"/>
    </xf>
    <xf numFmtId="179" fontId="0" fillId="0" borderId="0" xfId="0" applyNumberFormat="1" applyFont="1" applyFill="1" applyAlignment="1">
      <alignment vertical="center"/>
    </xf>
    <xf numFmtId="179" fontId="0" fillId="0" borderId="3" xfId="0" applyNumberFormat="1" applyFont="1" applyFill="1" applyBorder="1" applyAlignment="1">
      <alignment horizontal="right" vertical="center"/>
    </xf>
    <xf numFmtId="186" fontId="0" fillId="0" borderId="0" xfId="0" applyNumberFormat="1" applyFont="1" applyFill="1" applyAlignment="1">
      <alignment vertical="center"/>
    </xf>
    <xf numFmtId="3" fontId="0" fillId="0" borderId="0" xfId="0" applyNumberFormat="1" applyFont="1" applyFill="1"/>
    <xf numFmtId="187" fontId="2" fillId="0" borderId="13" xfId="1" applyNumberFormat="1" applyFont="1" applyFill="1" applyBorder="1" applyAlignment="1"/>
    <xf numFmtId="187" fontId="2" fillId="0" borderId="0" xfId="1" applyNumberFormat="1" applyFont="1" applyFill="1" applyBorder="1" applyAlignment="1"/>
    <xf numFmtId="185" fontId="0" fillId="0" borderId="0" xfId="1" applyNumberFormat="1" applyFont="1" applyFill="1" applyAlignment="1">
      <alignment horizontal="right"/>
    </xf>
    <xf numFmtId="0" fontId="0" fillId="0" borderId="1" xfId="0" applyFont="1" applyFill="1" applyBorder="1"/>
    <xf numFmtId="185" fontId="0" fillId="0" borderId="0" xfId="1" applyNumberFormat="1" applyFont="1" applyFill="1" applyBorder="1" applyAlignment="1">
      <alignment horizontal="center"/>
    </xf>
    <xf numFmtId="181" fontId="0" fillId="0" borderId="0" xfId="0" applyNumberFormat="1" applyFont="1" applyFill="1"/>
    <xf numFmtId="0" fontId="0" fillId="0" borderId="0" xfId="0" applyFill="1" applyBorder="1" applyAlignment="1">
      <alignment horizontal="left"/>
    </xf>
    <xf numFmtId="184" fontId="0" fillId="0" borderId="0" xfId="0" applyNumberFormat="1" applyFill="1" applyBorder="1" applyAlignment="1">
      <alignment horizontal="right"/>
    </xf>
    <xf numFmtId="0" fontId="0" fillId="0" borderId="10" xfId="0" applyFont="1" applyFill="1" applyBorder="1"/>
    <xf numFmtId="0" fontId="0" fillId="0" borderId="5" xfId="0" applyFont="1" applyFill="1" applyBorder="1"/>
    <xf numFmtId="0" fontId="0" fillId="0" borderId="2" xfId="0" applyFont="1" applyFill="1" applyBorder="1" applyAlignment="1">
      <alignment horizontal="distributed"/>
    </xf>
    <xf numFmtId="0" fontId="0" fillId="0" borderId="2" xfId="0" applyFont="1" applyFill="1" applyBorder="1" applyAlignment="1">
      <alignment horizontal="center"/>
    </xf>
    <xf numFmtId="0" fontId="0" fillId="0" borderId="14" xfId="0" applyFont="1" applyFill="1" applyBorder="1" applyAlignment="1">
      <alignment horizontal="center"/>
    </xf>
    <xf numFmtId="0" fontId="0" fillId="0" borderId="7" xfId="0" applyFont="1" applyFill="1" applyBorder="1" applyAlignment="1">
      <alignment horizontal="center"/>
    </xf>
    <xf numFmtId="38" fontId="0" fillId="0" borderId="0" xfId="1" applyFont="1" applyFill="1"/>
    <xf numFmtId="186" fontId="0" fillId="0" borderId="0" xfId="0" applyNumberFormat="1" applyFont="1" applyFill="1" applyAlignment="1"/>
    <xf numFmtId="180" fontId="0" fillId="0" borderId="0" xfId="0" applyNumberFormat="1" applyFont="1" applyFill="1" applyBorder="1" applyAlignment="1">
      <alignment vertical="center"/>
    </xf>
    <xf numFmtId="182" fontId="0" fillId="0" borderId="0" xfId="0" applyNumberFormat="1" applyFont="1" applyFill="1" applyBorder="1" applyAlignment="1">
      <alignment horizontal="right"/>
    </xf>
    <xf numFmtId="184" fontId="0" fillId="0" borderId="0" xfId="0" applyNumberFormat="1" applyFont="1" applyFill="1" applyBorder="1" applyAlignment="1">
      <alignment vertical="center"/>
    </xf>
    <xf numFmtId="184" fontId="0" fillId="0" borderId="0" xfId="0" applyNumberFormat="1" applyFill="1" applyBorder="1" applyAlignment="1">
      <alignment horizontal="center" vertical="center"/>
    </xf>
    <xf numFmtId="184" fontId="2" fillId="0" borderId="0" xfId="1" applyNumberFormat="1" applyFont="1" applyFill="1" applyAlignment="1">
      <alignment horizontal="right"/>
    </xf>
    <xf numFmtId="184" fontId="0" fillId="0" borderId="0" xfId="0" applyNumberFormat="1" applyFont="1" applyFill="1" applyBorder="1" applyAlignment="1"/>
    <xf numFmtId="184" fontId="2" fillId="0" borderId="0" xfId="1" applyNumberFormat="1" applyFont="1" applyFill="1" applyAlignment="1"/>
    <xf numFmtId="49" fontId="0" fillId="0" borderId="0" xfId="0" applyNumberFormat="1" applyFont="1" applyFill="1" applyAlignment="1">
      <alignment horizontal="right"/>
    </xf>
    <xf numFmtId="49" fontId="0" fillId="0" borderId="3" xfId="0" applyNumberFormat="1" applyFont="1" applyFill="1" applyBorder="1" applyAlignment="1">
      <alignment horizontal="right"/>
    </xf>
    <xf numFmtId="49" fontId="0" fillId="0" borderId="0" xfId="0" applyNumberFormat="1" applyFont="1" applyFill="1" applyBorder="1" applyAlignment="1">
      <alignment horizontal="right"/>
    </xf>
    <xf numFmtId="178" fontId="0" fillId="0" borderId="0" xfId="0" applyNumberFormat="1" applyFont="1" applyFill="1" applyAlignment="1">
      <alignment horizontal="center"/>
    </xf>
    <xf numFmtId="178" fontId="0" fillId="0" borderId="3" xfId="0" applyNumberFormat="1" applyFont="1" applyFill="1" applyBorder="1" applyAlignment="1">
      <alignment horizontal="center"/>
    </xf>
    <xf numFmtId="0" fontId="0" fillId="0" borderId="0" xfId="0" applyFont="1" applyFill="1" applyProtection="1">
      <protection locked="0"/>
    </xf>
    <xf numFmtId="0" fontId="0" fillId="0" borderId="0" xfId="0" applyFont="1" applyFill="1" applyProtection="1"/>
    <xf numFmtId="180" fontId="0" fillId="0" borderId="0" xfId="0" applyNumberFormat="1" applyFont="1" applyFill="1" applyBorder="1" applyAlignment="1" applyProtection="1">
      <alignment horizontal="right"/>
      <protection locked="0"/>
    </xf>
    <xf numFmtId="0" fontId="0" fillId="0" borderId="0" xfId="0" applyFont="1" applyFill="1" applyBorder="1" applyAlignment="1">
      <alignment horizontal="center" vertical="center"/>
    </xf>
    <xf numFmtId="49" fontId="0" fillId="0" borderId="0" xfId="0" applyNumberFormat="1" applyFont="1" applyFill="1" applyBorder="1" applyAlignment="1">
      <alignment vertical="center"/>
    </xf>
    <xf numFmtId="0" fontId="0" fillId="0" borderId="9" xfId="0" applyFont="1" applyFill="1" applyBorder="1" applyAlignment="1">
      <alignment horizontal="left" vertical="center"/>
    </xf>
    <xf numFmtId="0" fontId="0" fillId="0" borderId="9" xfId="0" applyFont="1" applyFill="1" applyBorder="1" applyAlignment="1">
      <alignment horizontal="center" vertical="center"/>
    </xf>
    <xf numFmtId="0" fontId="0" fillId="0" borderId="3" xfId="0" applyFill="1" applyBorder="1"/>
    <xf numFmtId="0" fontId="0" fillId="0" borderId="9" xfId="0" applyFont="1" applyFill="1" applyBorder="1" applyAlignment="1">
      <alignment horizontal="left"/>
    </xf>
    <xf numFmtId="3" fontId="0" fillId="0" borderId="0" xfId="0" applyNumberFormat="1" applyFont="1" applyFill="1" applyBorder="1"/>
    <xf numFmtId="0" fontId="0" fillId="0" borderId="3" xfId="0" applyFont="1" applyFill="1" applyBorder="1" applyAlignment="1">
      <alignment horizontal="right"/>
    </xf>
    <xf numFmtId="0" fontId="10" fillId="0" borderId="0" xfId="0" applyFont="1" applyFill="1"/>
    <xf numFmtId="6" fontId="0" fillId="0" borderId="0" xfId="0" applyNumberFormat="1" applyFill="1" applyBorder="1" applyAlignment="1">
      <alignment horizontal="right"/>
    </xf>
    <xf numFmtId="0" fontId="0" fillId="0" borderId="15" xfId="0" applyFont="1" applyFill="1" applyBorder="1" applyAlignment="1">
      <alignment horizontal="left"/>
    </xf>
    <xf numFmtId="0" fontId="0" fillId="0" borderId="16" xfId="0" applyFont="1" applyFill="1" applyBorder="1" applyAlignment="1">
      <alignment horizontal="left"/>
    </xf>
    <xf numFmtId="0" fontId="0" fillId="0" borderId="17" xfId="0" applyFont="1" applyFill="1" applyBorder="1" applyAlignment="1">
      <alignment horizontal="left"/>
    </xf>
    <xf numFmtId="184" fontId="0" fillId="0" borderId="0" xfId="0" applyNumberFormat="1" applyFill="1" applyBorder="1" applyAlignment="1">
      <alignment horizontal="right" vertical="center"/>
    </xf>
    <xf numFmtId="180" fontId="5" fillId="0" borderId="4" xfId="0" applyNumberFormat="1" applyFont="1" applyFill="1" applyBorder="1" applyAlignment="1">
      <alignment horizontal="center"/>
    </xf>
    <xf numFmtId="180" fontId="7" fillId="0" borderId="0" xfId="0" applyNumberFormat="1" applyFont="1" applyFill="1" applyBorder="1" applyAlignment="1">
      <alignment horizontal="center"/>
    </xf>
    <xf numFmtId="38" fontId="0" fillId="0" borderId="0" xfId="0" applyNumberFormat="1" applyFont="1" applyFill="1"/>
    <xf numFmtId="0" fontId="0" fillId="0" borderId="0" xfId="0" applyNumberFormat="1" applyFont="1" applyFill="1" applyBorder="1" applyAlignment="1">
      <alignment vertical="center"/>
    </xf>
    <xf numFmtId="0" fontId="0" fillId="0" borderId="0" xfId="0" applyNumberFormat="1" applyFill="1" applyBorder="1" applyAlignment="1">
      <alignment horizontal="right" vertical="center"/>
    </xf>
    <xf numFmtId="0" fontId="0" fillId="0" borderId="0" xfId="0" applyNumberFormat="1" applyFont="1" applyFill="1" applyBorder="1" applyAlignment="1"/>
    <xf numFmtId="0" fontId="0" fillId="0" borderId="0" xfId="0" applyNumberFormat="1" applyFill="1" applyBorder="1" applyAlignment="1">
      <alignment horizontal="right"/>
    </xf>
    <xf numFmtId="180" fontId="0" fillId="0" borderId="0" xfId="0" applyNumberFormat="1" applyFill="1" applyBorder="1" applyAlignment="1">
      <alignment vertical="center"/>
    </xf>
    <xf numFmtId="182" fontId="0" fillId="0" borderId="0" xfId="0" applyNumberFormat="1" applyFill="1"/>
    <xf numFmtId="180" fontId="0" fillId="0" borderId="0" xfId="0" applyNumberFormat="1" applyFill="1" applyBorder="1" applyAlignment="1">
      <alignment horizontal="right"/>
    </xf>
    <xf numFmtId="181" fontId="2" fillId="0" borderId="0" xfId="1" applyNumberFormat="1" applyFont="1" applyFill="1" applyBorder="1" applyAlignment="1">
      <alignment horizontal="right"/>
    </xf>
    <xf numFmtId="181" fontId="0" fillId="0" borderId="0" xfId="0" applyNumberFormat="1" applyFont="1" applyFill="1" applyBorder="1" applyAlignment="1">
      <alignment horizontal="right"/>
    </xf>
    <xf numFmtId="183" fontId="0" fillId="0" borderId="0" xfId="0" applyNumberFormat="1" applyFont="1" applyFill="1" applyBorder="1" applyAlignment="1">
      <alignment horizontal="center"/>
    </xf>
    <xf numFmtId="183" fontId="0" fillId="0" borderId="0" xfId="0" applyNumberFormat="1" applyFont="1" applyFill="1" applyAlignment="1">
      <alignment horizontal="center"/>
    </xf>
    <xf numFmtId="183" fontId="2" fillId="0" borderId="0" xfId="1" quotePrefix="1" applyNumberFormat="1" applyFont="1" applyFill="1" applyAlignment="1">
      <alignment horizontal="center"/>
    </xf>
    <xf numFmtId="183" fontId="2" fillId="0" borderId="0" xfId="1" applyNumberFormat="1" applyFont="1" applyFill="1" applyAlignment="1">
      <alignment horizontal="center"/>
    </xf>
    <xf numFmtId="183" fontId="0" fillId="0" borderId="0" xfId="0" applyNumberFormat="1" applyFont="1" applyFill="1" applyBorder="1" applyAlignment="1" applyProtection="1">
      <alignment horizontal="center"/>
      <protection locked="0"/>
    </xf>
    <xf numFmtId="183" fontId="0" fillId="0" borderId="0" xfId="0" applyNumberFormat="1" applyFont="1" applyFill="1" applyAlignment="1" applyProtection="1">
      <alignment horizontal="center"/>
      <protection locked="0"/>
    </xf>
    <xf numFmtId="183" fontId="2" fillId="0" borderId="0" xfId="1" applyNumberFormat="1" applyFont="1" applyFill="1" applyAlignment="1" applyProtection="1">
      <alignment horizontal="center"/>
      <protection locked="0"/>
    </xf>
    <xf numFmtId="183" fontId="2" fillId="0" borderId="0" xfId="1" quotePrefix="1" applyNumberFormat="1" applyFont="1" applyFill="1" applyAlignment="1" applyProtection="1">
      <alignment horizontal="center"/>
      <protection locked="0"/>
    </xf>
    <xf numFmtId="38" fontId="0" fillId="0" borderId="3" xfId="0" applyNumberFormat="1" applyFont="1" applyFill="1" applyBorder="1" applyAlignment="1">
      <alignment horizontal="center"/>
    </xf>
    <xf numFmtId="183" fontId="0" fillId="0" borderId="3" xfId="0" applyNumberFormat="1" applyFont="1" applyFill="1" applyBorder="1" applyAlignment="1">
      <alignment horizontal="center"/>
    </xf>
    <xf numFmtId="181" fontId="0" fillId="0" borderId="0" xfId="1" applyNumberFormat="1" applyFont="1" applyFill="1" applyBorder="1" applyAlignment="1">
      <alignment horizontal="center"/>
    </xf>
    <xf numFmtId="180" fontId="0" fillId="0" borderId="0" xfId="0" applyNumberFormat="1" applyFill="1" applyBorder="1" applyAlignment="1">
      <alignment horizontal="center"/>
    </xf>
    <xf numFmtId="184" fontId="0" fillId="0" borderId="0" xfId="0" applyNumberFormat="1" applyFont="1" applyFill="1" applyBorder="1" applyAlignment="1">
      <alignment horizontal="right" vertical="center"/>
    </xf>
    <xf numFmtId="180" fontId="0" fillId="0" borderId="0" xfId="0" applyNumberFormat="1" applyFont="1" applyFill="1" applyAlignment="1"/>
    <xf numFmtId="180" fontId="7" fillId="0" borderId="0" xfId="0" applyNumberFormat="1" applyFont="1" applyFill="1" applyAlignment="1"/>
    <xf numFmtId="0" fontId="0" fillId="0" borderId="1" xfId="0" applyFont="1" applyFill="1" applyBorder="1" applyAlignment="1">
      <alignment horizontal="center"/>
    </xf>
    <xf numFmtId="0" fontId="0" fillId="0" borderId="9" xfId="0" applyFont="1" applyFill="1" applyBorder="1" applyAlignment="1">
      <alignment horizontal="center"/>
    </xf>
    <xf numFmtId="0" fontId="0" fillId="0" borderId="6" xfId="0" applyFont="1" applyFill="1" applyBorder="1" applyAlignment="1">
      <alignment horizont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2" fillId="0" borderId="1" xfId="0" applyFont="1" applyFill="1" applyBorder="1" applyAlignment="1">
      <alignment horizontal="center"/>
    </xf>
    <xf numFmtId="0" fontId="2" fillId="0" borderId="9" xfId="0" applyFont="1" applyFill="1" applyBorder="1" applyAlignment="1">
      <alignment horizontal="center"/>
    </xf>
    <xf numFmtId="0" fontId="2" fillId="0" borderId="6" xfId="0" applyFont="1" applyFill="1" applyBorder="1" applyAlignment="1">
      <alignment horizontal="center"/>
    </xf>
    <xf numFmtId="180" fontId="5" fillId="0" borderId="10" xfId="0" applyNumberFormat="1" applyFont="1" applyFill="1" applyBorder="1" applyAlignment="1">
      <alignment horizontal="center"/>
    </xf>
    <xf numFmtId="180" fontId="7" fillId="0" borderId="13" xfId="0" applyNumberFormat="1" applyFont="1" applyFill="1" applyBorder="1" applyAlignment="1">
      <alignment horizontal="center"/>
    </xf>
    <xf numFmtId="0" fontId="0" fillId="0" borderId="0" xfId="0" applyFill="1"/>
    <xf numFmtId="0" fontId="2" fillId="0" borderId="0" xfId="0" applyFont="1" applyFill="1"/>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180" fontId="7" fillId="0" borderId="10" xfId="0" applyNumberFormat="1" applyFont="1" applyFill="1" applyBorder="1" applyAlignment="1">
      <alignment horizont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7" fillId="0" borderId="3" xfId="0" applyFont="1" applyFill="1" applyBorder="1" applyAlignment="1"/>
    <xf numFmtId="180" fontId="5" fillId="0" borderId="1" xfId="0" applyNumberFormat="1" applyFont="1" applyFill="1" applyBorder="1" applyAlignment="1">
      <alignment horizontal="center"/>
    </xf>
    <xf numFmtId="0" fontId="0" fillId="0" borderId="9" xfId="0" applyFill="1" applyBorder="1" applyAlignment="1">
      <alignment horizontal="center"/>
    </xf>
    <xf numFmtId="0" fontId="2" fillId="0" borderId="0" xfId="0" applyFont="1" applyFill="1" applyBorder="1"/>
    <xf numFmtId="0" fontId="0"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3" xfId="0" applyFont="1" applyFill="1" applyBorder="1" applyAlignment="1">
      <alignment horizontal="right"/>
    </xf>
    <xf numFmtId="0" fontId="0" fillId="0" borderId="4" xfId="0" applyFont="1" applyFill="1" applyBorder="1" applyAlignment="1">
      <alignment horizontal="center"/>
    </xf>
    <xf numFmtId="180" fontId="0" fillId="0" borderId="0" xfId="0" applyNumberFormat="1" applyFont="1" applyFill="1" applyAlignment="1">
      <alignment horizontal="center"/>
    </xf>
    <xf numFmtId="184" fontId="0" fillId="0" borderId="0" xfId="0" applyNumberFormat="1" applyFont="1" applyFill="1" applyBorder="1" applyAlignment="1">
      <alignment horizontal="center"/>
    </xf>
    <xf numFmtId="0" fontId="0" fillId="0" borderId="0" xfId="0" applyFont="1" applyFill="1" applyBorder="1" applyAlignment="1">
      <alignment horizontal="center"/>
    </xf>
    <xf numFmtId="184" fontId="9" fillId="0" borderId="0" xfId="0" applyNumberFormat="1" applyFont="1" applyFill="1" applyBorder="1" applyAlignment="1">
      <alignment horizontal="left"/>
    </xf>
    <xf numFmtId="184" fontId="0" fillId="0" borderId="0" xfId="0" applyNumberFormat="1" applyFont="1" applyFill="1" applyAlignment="1">
      <alignment horizontal="center"/>
    </xf>
    <xf numFmtId="0" fontId="0" fillId="0" borderId="0" xfId="0" applyFont="1" applyFill="1"/>
    <xf numFmtId="0" fontId="2" fillId="0" borderId="10" xfId="0" applyFont="1" applyFill="1" applyBorder="1" applyAlignment="1">
      <alignment horizontal="center"/>
    </xf>
    <xf numFmtId="0" fontId="2" fillId="0" borderId="12" xfId="0" applyFont="1" applyFill="1" applyBorder="1" applyAlignment="1">
      <alignment horizontal="center"/>
    </xf>
    <xf numFmtId="0" fontId="0" fillId="0" borderId="12" xfId="0" applyFont="1" applyFill="1" applyBorder="1" applyAlignment="1">
      <alignment horizontal="center" vertical="center" textRotation="255"/>
    </xf>
    <xf numFmtId="0" fontId="0" fillId="0" borderId="18" xfId="0" applyFont="1" applyFill="1" applyBorder="1" applyAlignment="1">
      <alignment horizontal="center" vertical="center" textRotation="255"/>
    </xf>
    <xf numFmtId="0" fontId="0" fillId="0" borderId="11" xfId="0" applyFont="1" applyFill="1" applyBorder="1" applyAlignment="1">
      <alignment horizontal="center" vertical="center" textRotation="255"/>
    </xf>
    <xf numFmtId="0" fontId="0" fillId="0" borderId="19" xfId="0" applyFont="1" applyFill="1" applyBorder="1" applyAlignment="1">
      <alignment horizontal="left"/>
    </xf>
    <xf numFmtId="0" fontId="0" fillId="0" borderId="16" xfId="0" applyFont="1" applyFill="1" applyBorder="1" applyAlignment="1">
      <alignment horizontal="left"/>
    </xf>
    <xf numFmtId="0" fontId="0" fillId="0" borderId="17"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0" borderId="22" xfId="0" applyFont="1" applyFill="1" applyBorder="1" applyAlignment="1">
      <alignment horizontal="left"/>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3" xfId="0" applyFont="1" applyFill="1" applyBorder="1" applyAlignment="1">
      <alignment horizontal="left"/>
    </xf>
    <xf numFmtId="0" fontId="0" fillId="0" borderId="24" xfId="0" applyFont="1" applyFill="1" applyBorder="1" applyAlignment="1">
      <alignment horizontal="left"/>
    </xf>
    <xf numFmtId="0" fontId="0" fillId="0" borderId="25" xfId="0" applyFont="1" applyFill="1" applyBorder="1" applyAlignment="1">
      <alignment horizontal="left"/>
    </xf>
    <xf numFmtId="0" fontId="0" fillId="0" borderId="9" xfId="0" applyFont="1" applyFill="1" applyBorder="1" applyAlignment="1">
      <alignment horizontal="left" vertical="center"/>
    </xf>
    <xf numFmtId="0" fontId="0" fillId="0" borderId="6" xfId="0" applyFont="1" applyFill="1" applyBorder="1" applyAlignment="1">
      <alignment horizontal="left" vertical="center"/>
    </xf>
    <xf numFmtId="0" fontId="0" fillId="0" borderId="12"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19" xfId="0" applyFont="1" applyFill="1" applyBorder="1" applyAlignment="1"/>
    <xf numFmtId="0" fontId="0" fillId="0" borderId="16" xfId="0" applyFont="1" applyFill="1" applyBorder="1" applyAlignment="1"/>
    <xf numFmtId="0" fontId="0" fillId="0" borderId="17" xfId="0" applyFont="1" applyFill="1" applyBorder="1" applyAlignment="1"/>
    <xf numFmtId="0" fontId="0" fillId="0" borderId="26" xfId="0" applyFont="1" applyFill="1" applyBorder="1" applyAlignment="1">
      <alignment horizontal="center" vertical="center" textRotation="255"/>
    </xf>
    <xf numFmtId="0" fontId="0" fillId="0" borderId="27" xfId="0" applyFont="1" applyFill="1" applyBorder="1" applyAlignment="1">
      <alignment horizontal="center" vertical="center" textRotation="255"/>
    </xf>
    <xf numFmtId="0" fontId="0" fillId="0" borderId="28" xfId="0" applyFont="1" applyFill="1" applyBorder="1" applyAlignment="1">
      <alignment horizontal="center" vertical="center" textRotation="255"/>
    </xf>
    <xf numFmtId="0" fontId="0" fillId="0" borderId="29" xfId="0" applyFont="1" applyFill="1" applyBorder="1" applyAlignment="1">
      <alignment horizontal="left"/>
    </xf>
    <xf numFmtId="0" fontId="0" fillId="0" borderId="30" xfId="0" applyFont="1" applyFill="1" applyBorder="1" applyAlignment="1">
      <alignment horizontal="left"/>
    </xf>
    <xf numFmtId="0" fontId="0" fillId="0" borderId="3" xfId="0" applyFont="1" applyFill="1" applyBorder="1" applyAlignment="1">
      <alignment horizont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0.bin"/><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5" Type="http://schemas.openxmlformats.org/officeDocument/2006/relationships/printerSettings" Target="../printerSettings/printerSettings137.bin"/><Relationship Id="rId10" Type="http://schemas.openxmlformats.org/officeDocument/2006/relationships/printerSettings" Target="../printerSettings/printerSettings142.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2.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5"/>
  <sheetViews>
    <sheetView tabSelected="1" view="pageBreakPreview" zoomScaleNormal="100" zoomScaleSheetLayoutView="100" workbookViewId="0">
      <selection activeCell="O1" sqref="O1"/>
    </sheetView>
  </sheetViews>
  <sheetFormatPr defaultRowHeight="13.5"/>
  <cols>
    <col min="1" max="1" width="3.25" style="9" customWidth="1"/>
    <col min="2" max="2" width="9" style="9"/>
    <col min="3" max="4" width="7.5" style="9" customWidth="1"/>
    <col min="5" max="5" width="9.125" style="9" customWidth="1"/>
    <col min="6" max="6" width="6.25" style="9" customWidth="1"/>
    <col min="7" max="7" width="6.125" style="9" customWidth="1"/>
    <col min="8" max="8" width="7.75" style="9" customWidth="1"/>
    <col min="9" max="9" width="6.875" style="9" customWidth="1"/>
    <col min="10" max="10" width="6.125" style="9" customWidth="1"/>
    <col min="11" max="11" width="7.625" style="9" customWidth="1"/>
    <col min="12" max="13" width="6.25" style="9" customWidth="1"/>
    <col min="14" max="14" width="9.75" style="9" customWidth="1"/>
    <col min="15" max="16384" width="9" style="9"/>
  </cols>
  <sheetData>
    <row r="2" spans="1:28">
      <c r="B2" s="56" t="s">
        <v>364</v>
      </c>
      <c r="C2" s="56"/>
      <c r="D2" s="56"/>
      <c r="E2" s="56"/>
      <c r="F2" s="56"/>
      <c r="G2" s="56"/>
      <c r="H2" s="56"/>
      <c r="I2" s="56"/>
      <c r="J2" s="56"/>
      <c r="K2" s="56"/>
      <c r="L2" s="56"/>
      <c r="M2" s="56"/>
      <c r="N2" s="56"/>
    </row>
    <row r="3" spans="1:28">
      <c r="B3" s="61"/>
      <c r="C3" s="61"/>
      <c r="D3" s="61"/>
      <c r="E3" s="61"/>
      <c r="F3" s="61"/>
      <c r="G3" s="61"/>
      <c r="H3" s="61"/>
      <c r="I3" s="61"/>
      <c r="J3" s="61"/>
      <c r="K3" s="61"/>
      <c r="L3" s="61"/>
      <c r="M3" s="61"/>
      <c r="N3" s="61"/>
    </row>
    <row r="4" spans="1:28">
      <c r="B4" s="56"/>
      <c r="C4" s="215"/>
      <c r="D4" s="216"/>
      <c r="E4" s="279" t="s">
        <v>251</v>
      </c>
      <c r="F4" s="280"/>
      <c r="G4" s="280"/>
      <c r="H4" s="280"/>
      <c r="I4" s="280"/>
      <c r="J4" s="281"/>
      <c r="K4" s="282" t="s">
        <v>159</v>
      </c>
      <c r="L4" s="283"/>
      <c r="M4" s="284"/>
      <c r="N4" s="217" t="s">
        <v>0</v>
      </c>
    </row>
    <row r="5" spans="1:28">
      <c r="B5" s="68" t="s">
        <v>211</v>
      </c>
      <c r="C5" s="218" t="s">
        <v>1</v>
      </c>
      <c r="D5" s="219" t="s">
        <v>2</v>
      </c>
      <c r="E5" s="279" t="s">
        <v>398</v>
      </c>
      <c r="F5" s="280"/>
      <c r="G5" s="281"/>
      <c r="H5" s="279" t="s">
        <v>399</v>
      </c>
      <c r="I5" s="280"/>
      <c r="J5" s="281"/>
      <c r="K5" s="285"/>
      <c r="L5" s="286"/>
      <c r="M5" s="287"/>
      <c r="N5" s="217" t="s">
        <v>4</v>
      </c>
    </row>
    <row r="6" spans="1:28">
      <c r="B6" s="61"/>
      <c r="C6" s="220" t="s">
        <v>5</v>
      </c>
      <c r="D6" s="75" t="s">
        <v>6</v>
      </c>
      <c r="E6" s="220" t="s">
        <v>7</v>
      </c>
      <c r="F6" s="59" t="s">
        <v>8</v>
      </c>
      <c r="G6" s="59" t="s">
        <v>9</v>
      </c>
      <c r="H6" s="220" t="s">
        <v>7</v>
      </c>
      <c r="I6" s="59" t="s">
        <v>8</v>
      </c>
      <c r="J6" s="58" t="s">
        <v>9</v>
      </c>
      <c r="K6" s="220" t="s">
        <v>7</v>
      </c>
      <c r="L6" s="220" t="s">
        <v>8</v>
      </c>
      <c r="M6" s="75" t="s">
        <v>9</v>
      </c>
      <c r="N6" s="220" t="s">
        <v>3</v>
      </c>
    </row>
    <row r="7" spans="1:28">
      <c r="B7" s="56"/>
      <c r="C7" s="56"/>
      <c r="D7" s="56"/>
      <c r="E7" s="56"/>
      <c r="F7" s="56"/>
      <c r="G7" s="56"/>
      <c r="H7" s="56"/>
      <c r="I7" s="56"/>
      <c r="J7" s="56"/>
      <c r="K7" s="56"/>
      <c r="L7" s="56"/>
      <c r="M7" s="56"/>
      <c r="N7" s="56"/>
    </row>
    <row r="8" spans="1:28">
      <c r="B8" s="68" t="s">
        <v>400</v>
      </c>
      <c r="C8" s="67">
        <v>14</v>
      </c>
      <c r="D8" s="67">
        <v>58</v>
      </c>
      <c r="E8" s="67">
        <v>128</v>
      </c>
      <c r="F8" s="67">
        <v>4</v>
      </c>
      <c r="G8" s="67">
        <v>124</v>
      </c>
      <c r="H8" s="67">
        <v>14</v>
      </c>
      <c r="I8" s="67">
        <v>7</v>
      </c>
      <c r="J8" s="67">
        <v>7</v>
      </c>
      <c r="K8" s="169">
        <v>1564</v>
      </c>
      <c r="L8" s="67">
        <v>790</v>
      </c>
      <c r="M8" s="67">
        <v>774</v>
      </c>
      <c r="N8" s="172">
        <f>K8/D8</f>
        <v>26.96551724137931</v>
      </c>
    </row>
    <row r="9" spans="1:28">
      <c r="B9" s="68" t="s">
        <v>300</v>
      </c>
      <c r="C9" s="67">
        <v>14</v>
      </c>
      <c r="D9" s="67">
        <v>59</v>
      </c>
      <c r="E9" s="67">
        <v>126</v>
      </c>
      <c r="F9" s="67">
        <v>6</v>
      </c>
      <c r="G9" s="67">
        <v>120</v>
      </c>
      <c r="H9" s="67">
        <v>12</v>
      </c>
      <c r="I9" s="67">
        <v>8</v>
      </c>
      <c r="J9" s="67">
        <v>4</v>
      </c>
      <c r="K9" s="169">
        <v>1530</v>
      </c>
      <c r="L9" s="67">
        <v>784</v>
      </c>
      <c r="M9" s="67">
        <v>746</v>
      </c>
      <c r="N9" s="172">
        <f>K9/D9</f>
        <v>25.932203389830509</v>
      </c>
    </row>
    <row r="10" spans="1:28">
      <c r="B10" s="68" t="s">
        <v>311</v>
      </c>
      <c r="C10" s="67">
        <v>14</v>
      </c>
      <c r="D10" s="67">
        <v>57</v>
      </c>
      <c r="E10" s="67">
        <v>123</v>
      </c>
      <c r="F10" s="67">
        <v>6</v>
      </c>
      <c r="G10" s="67">
        <v>117</v>
      </c>
      <c r="H10" s="67">
        <v>13</v>
      </c>
      <c r="I10" s="67">
        <v>6</v>
      </c>
      <c r="J10" s="67">
        <v>7</v>
      </c>
      <c r="K10" s="169">
        <v>1492</v>
      </c>
      <c r="L10" s="67">
        <v>756</v>
      </c>
      <c r="M10" s="67">
        <v>736</v>
      </c>
      <c r="N10" s="172">
        <f>K10/D10</f>
        <v>26.17543859649123</v>
      </c>
    </row>
    <row r="11" spans="1:28">
      <c r="A11" s="56"/>
      <c r="B11" s="68" t="s">
        <v>337</v>
      </c>
      <c r="C11" s="67">
        <v>14</v>
      </c>
      <c r="D11" s="67">
        <v>58</v>
      </c>
      <c r="E11" s="67">
        <v>123</v>
      </c>
      <c r="F11" s="67">
        <v>5</v>
      </c>
      <c r="G11" s="67">
        <v>118</v>
      </c>
      <c r="H11" s="67">
        <v>13</v>
      </c>
      <c r="I11" s="67">
        <v>8</v>
      </c>
      <c r="J11" s="67">
        <v>5</v>
      </c>
      <c r="K11" s="169">
        <v>1517</v>
      </c>
      <c r="L11" s="67">
        <v>743</v>
      </c>
      <c r="M11" s="67">
        <v>774</v>
      </c>
      <c r="N11" s="170">
        <v>26.2</v>
      </c>
      <c r="O11" s="56"/>
    </row>
    <row r="12" spans="1:28">
      <c r="A12" s="56"/>
      <c r="B12" s="68" t="s">
        <v>353</v>
      </c>
      <c r="C12" s="56">
        <v>14</v>
      </c>
      <c r="D12" s="56">
        <v>60</v>
      </c>
      <c r="E12" s="56">
        <v>122</v>
      </c>
      <c r="F12" s="56">
        <v>5</v>
      </c>
      <c r="G12" s="56">
        <v>117</v>
      </c>
      <c r="H12" s="56">
        <v>14</v>
      </c>
      <c r="I12" s="56">
        <v>8</v>
      </c>
      <c r="J12" s="56">
        <v>6</v>
      </c>
      <c r="K12" s="221">
        <v>1531</v>
      </c>
      <c r="L12" s="56">
        <v>753</v>
      </c>
      <c r="M12" s="56">
        <v>778</v>
      </c>
      <c r="N12" s="172">
        <v>25.5</v>
      </c>
      <c r="O12" s="56"/>
    </row>
    <row r="13" spans="1:28">
      <c r="A13" s="56"/>
      <c r="B13" s="68" t="s">
        <v>384</v>
      </c>
      <c r="C13" s="56">
        <v>14</v>
      </c>
      <c r="D13" s="56">
        <v>56</v>
      </c>
      <c r="E13" s="56">
        <v>124</v>
      </c>
      <c r="F13" s="56">
        <v>7</v>
      </c>
      <c r="G13" s="56">
        <v>117</v>
      </c>
      <c r="H13" s="56">
        <v>15</v>
      </c>
      <c r="I13" s="56">
        <v>7</v>
      </c>
      <c r="J13" s="56">
        <v>8</v>
      </c>
      <c r="K13" s="221">
        <v>1464</v>
      </c>
      <c r="L13" s="56">
        <v>717</v>
      </c>
      <c r="M13" s="56">
        <v>747</v>
      </c>
      <c r="N13" s="222">
        <v>26.1</v>
      </c>
      <c r="O13" s="56"/>
    </row>
    <row r="14" spans="1:28">
      <c r="A14" s="56"/>
      <c r="B14" s="68" t="s">
        <v>410</v>
      </c>
      <c r="C14" s="56">
        <f>C16+C28</f>
        <v>14</v>
      </c>
      <c r="D14" s="56">
        <f t="shared" ref="D14:L14" si="0">D16+D28</f>
        <v>59</v>
      </c>
      <c r="E14" s="56">
        <f t="shared" si="0"/>
        <v>124</v>
      </c>
      <c r="F14" s="56">
        <f t="shared" si="0"/>
        <v>4</v>
      </c>
      <c r="G14" s="56">
        <f t="shared" si="0"/>
        <v>120</v>
      </c>
      <c r="H14" s="56">
        <f t="shared" si="0"/>
        <v>14</v>
      </c>
      <c r="I14" s="56">
        <f>I16+I28</f>
        <v>7</v>
      </c>
      <c r="J14" s="56">
        <f t="shared" si="0"/>
        <v>7</v>
      </c>
      <c r="K14" s="254">
        <f t="shared" si="0"/>
        <v>1527</v>
      </c>
      <c r="L14" s="56">
        <f t="shared" si="0"/>
        <v>742</v>
      </c>
      <c r="M14" s="56">
        <f>M16+M28</f>
        <v>785</v>
      </c>
      <c r="N14" s="222">
        <f>K14/D14</f>
        <v>25.881355932203391</v>
      </c>
      <c r="O14" s="56"/>
    </row>
    <row r="15" spans="1:28">
      <c r="A15" s="56"/>
      <c r="B15" s="68"/>
      <c r="C15" s="67"/>
      <c r="D15" s="67"/>
      <c r="E15" s="67"/>
      <c r="F15" s="67"/>
      <c r="G15" s="67"/>
      <c r="H15" s="67"/>
      <c r="I15" s="67"/>
      <c r="J15" s="67"/>
      <c r="K15" s="171"/>
      <c r="L15" s="67"/>
      <c r="M15" s="67"/>
      <c r="N15" s="172"/>
      <c r="O15" s="56"/>
      <c r="P15" s="56"/>
    </row>
    <row r="16" spans="1:28">
      <c r="A16" s="56"/>
      <c r="B16" s="56" t="s">
        <v>10</v>
      </c>
      <c r="C16" s="174">
        <f>SUM(C17:C26)</f>
        <v>10</v>
      </c>
      <c r="D16" s="173">
        <f>SUM(D17:D26)</f>
        <v>32</v>
      </c>
      <c r="E16" s="174">
        <f>SUM(E17:E26)</f>
        <v>79</v>
      </c>
      <c r="F16" s="174">
        <f t="shared" ref="F16:L16" si="1">SUM(F17:F26)</f>
        <v>2</v>
      </c>
      <c r="G16" s="174">
        <f t="shared" si="1"/>
        <v>77</v>
      </c>
      <c r="H16" s="174">
        <f t="shared" si="1"/>
        <v>11</v>
      </c>
      <c r="I16" s="174">
        <f>SUM(I17:I26)</f>
        <v>6</v>
      </c>
      <c r="J16" s="174">
        <f t="shared" si="1"/>
        <v>5</v>
      </c>
      <c r="K16" s="174">
        <f t="shared" si="1"/>
        <v>778</v>
      </c>
      <c r="L16" s="174">
        <f t="shared" si="1"/>
        <v>383</v>
      </c>
      <c r="M16" s="174">
        <f>SUM(M17:M26)</f>
        <v>395</v>
      </c>
      <c r="N16" s="172">
        <f>K16/D16</f>
        <v>24.3125</v>
      </c>
      <c r="O16" s="56"/>
      <c r="P16" s="56"/>
      <c r="Q16" s="174"/>
      <c r="R16" s="174"/>
      <c r="S16" s="174"/>
      <c r="T16" s="174"/>
      <c r="U16" s="174"/>
      <c r="V16" s="174"/>
      <c r="W16" s="174"/>
      <c r="X16" s="174"/>
      <c r="Y16" s="174"/>
      <c r="Z16" s="174"/>
      <c r="AA16" s="174"/>
      <c r="AB16" s="176"/>
    </row>
    <row r="17" spans="1:28">
      <c r="A17" s="56"/>
      <c r="B17" s="64" t="s">
        <v>401</v>
      </c>
      <c r="C17" s="255">
        <v>1</v>
      </c>
      <c r="D17" s="223">
        <v>4</v>
      </c>
      <c r="E17" s="256">
        <f>F17+G17</f>
        <v>8</v>
      </c>
      <c r="F17" s="257">
        <v>0</v>
      </c>
      <c r="G17" s="257">
        <v>8</v>
      </c>
      <c r="H17" s="258">
        <f>I17+J17</f>
        <v>1</v>
      </c>
      <c r="I17" s="255">
        <v>0</v>
      </c>
      <c r="J17" s="255">
        <v>1</v>
      </c>
      <c r="K17" s="258">
        <f>L17+M17</f>
        <v>114</v>
      </c>
      <c r="L17" s="174">
        <v>54</v>
      </c>
      <c r="M17" s="174">
        <v>60</v>
      </c>
      <c r="N17" s="172">
        <f>K17/D17</f>
        <v>28.5</v>
      </c>
      <c r="O17" s="56"/>
      <c r="P17" s="64"/>
      <c r="Q17" s="174"/>
      <c r="R17" s="174"/>
      <c r="S17" s="174"/>
      <c r="T17" s="174"/>
      <c r="U17" s="174"/>
      <c r="V17" s="174"/>
      <c r="W17" s="174"/>
      <c r="X17" s="174"/>
      <c r="Y17" s="174"/>
      <c r="Z17" s="174"/>
      <c r="AA17" s="174"/>
      <c r="AB17" s="176"/>
    </row>
    <row r="18" spans="1:28">
      <c r="A18" s="56"/>
      <c r="B18" s="64" t="s">
        <v>61</v>
      </c>
      <c r="C18" s="255">
        <v>1</v>
      </c>
      <c r="D18" s="223">
        <v>2</v>
      </c>
      <c r="E18" s="256">
        <f t="shared" ref="E18:E26" si="2">F18+G18</f>
        <v>6</v>
      </c>
      <c r="F18" s="257">
        <v>0</v>
      </c>
      <c r="G18" s="257">
        <v>6</v>
      </c>
      <c r="H18" s="258">
        <f t="shared" ref="H18:H26" si="3">I18+J18</f>
        <v>1</v>
      </c>
      <c r="I18" s="255">
        <v>0</v>
      </c>
      <c r="J18" s="255">
        <v>1</v>
      </c>
      <c r="K18" s="258">
        <f t="shared" ref="K18:K26" si="4">L18+M18</f>
        <v>47</v>
      </c>
      <c r="L18" s="174">
        <v>19</v>
      </c>
      <c r="M18" s="174">
        <v>28</v>
      </c>
      <c r="N18" s="172">
        <f t="shared" ref="N18:N28" si="5">K18/D18</f>
        <v>23.5</v>
      </c>
      <c r="O18" s="56"/>
      <c r="P18" s="64"/>
      <c r="Q18" s="174"/>
      <c r="R18" s="174"/>
      <c r="S18" s="174"/>
      <c r="T18" s="174"/>
      <c r="U18" s="174"/>
      <c r="V18" s="174"/>
      <c r="W18" s="174"/>
      <c r="X18" s="174"/>
      <c r="Y18" s="174"/>
      <c r="Z18" s="174"/>
      <c r="AA18" s="174"/>
      <c r="AB18" s="176"/>
    </row>
    <row r="19" spans="1:28">
      <c r="A19" s="56"/>
      <c r="B19" s="64" t="s">
        <v>62</v>
      </c>
      <c r="C19" s="255">
        <v>1</v>
      </c>
      <c r="D19" s="223">
        <v>2</v>
      </c>
      <c r="E19" s="256">
        <f t="shared" si="2"/>
        <v>7</v>
      </c>
      <c r="F19" s="257">
        <v>0</v>
      </c>
      <c r="G19" s="257">
        <v>7</v>
      </c>
      <c r="H19" s="258">
        <f t="shared" si="3"/>
        <v>1</v>
      </c>
      <c r="I19" s="255">
        <v>1</v>
      </c>
      <c r="J19" s="255">
        <v>0</v>
      </c>
      <c r="K19" s="258">
        <f t="shared" si="4"/>
        <v>36</v>
      </c>
      <c r="L19" s="174">
        <v>19</v>
      </c>
      <c r="M19" s="174">
        <v>17</v>
      </c>
      <c r="N19" s="172">
        <f t="shared" si="5"/>
        <v>18</v>
      </c>
      <c r="O19" s="56"/>
      <c r="P19" s="64"/>
      <c r="Q19" s="174"/>
      <c r="R19" s="174"/>
      <c r="S19" s="174"/>
      <c r="T19" s="174"/>
      <c r="U19" s="174"/>
      <c r="V19" s="174"/>
      <c r="W19" s="174"/>
      <c r="X19" s="174"/>
      <c r="Y19" s="174"/>
      <c r="Z19" s="174"/>
      <c r="AA19" s="174"/>
      <c r="AB19" s="176"/>
    </row>
    <row r="20" spans="1:28">
      <c r="A20" s="56"/>
      <c r="B20" s="64" t="s">
        <v>63</v>
      </c>
      <c r="C20" s="255">
        <v>1</v>
      </c>
      <c r="D20" s="223">
        <v>4</v>
      </c>
      <c r="E20" s="256">
        <f t="shared" si="2"/>
        <v>9</v>
      </c>
      <c r="F20" s="257">
        <v>2</v>
      </c>
      <c r="G20" s="257">
        <v>7</v>
      </c>
      <c r="H20" s="258">
        <f t="shared" si="3"/>
        <v>1</v>
      </c>
      <c r="I20" s="255">
        <v>1</v>
      </c>
      <c r="J20" s="255">
        <v>0</v>
      </c>
      <c r="K20" s="258">
        <f t="shared" si="4"/>
        <v>85</v>
      </c>
      <c r="L20" s="174">
        <v>39</v>
      </c>
      <c r="M20" s="174">
        <v>46</v>
      </c>
      <c r="N20" s="172">
        <f t="shared" si="5"/>
        <v>21.25</v>
      </c>
      <c r="O20" s="56"/>
      <c r="P20" s="64"/>
      <c r="Q20" s="174"/>
      <c r="R20" s="174"/>
      <c r="S20" s="174"/>
      <c r="T20" s="174"/>
      <c r="U20" s="174"/>
      <c r="V20" s="174"/>
      <c r="W20" s="174"/>
      <c r="X20" s="174"/>
      <c r="Y20" s="174"/>
      <c r="Z20" s="174"/>
      <c r="AA20" s="174"/>
      <c r="AB20" s="176"/>
    </row>
    <row r="21" spans="1:28">
      <c r="A21" s="56"/>
      <c r="B21" s="64" t="s">
        <v>64</v>
      </c>
      <c r="C21" s="255">
        <v>1</v>
      </c>
      <c r="D21" s="223">
        <v>6</v>
      </c>
      <c r="E21" s="256">
        <f t="shared" si="2"/>
        <v>15</v>
      </c>
      <c r="F21" s="257">
        <v>0</v>
      </c>
      <c r="G21" s="257">
        <v>15</v>
      </c>
      <c r="H21" s="258">
        <f t="shared" si="3"/>
        <v>1</v>
      </c>
      <c r="I21" s="255">
        <v>0</v>
      </c>
      <c r="J21" s="255">
        <v>1</v>
      </c>
      <c r="K21" s="258">
        <f t="shared" si="4"/>
        <v>176</v>
      </c>
      <c r="L21" s="174">
        <v>81</v>
      </c>
      <c r="M21" s="174">
        <v>95</v>
      </c>
      <c r="N21" s="172">
        <f t="shared" si="5"/>
        <v>29.333333333333332</v>
      </c>
      <c r="O21" s="56"/>
      <c r="P21" s="64"/>
      <c r="Q21" s="174"/>
      <c r="R21" s="174"/>
      <c r="S21" s="174"/>
      <c r="T21" s="174"/>
      <c r="U21" s="174"/>
      <c r="V21" s="174"/>
      <c r="W21" s="174"/>
      <c r="X21" s="174"/>
      <c r="Y21" s="174"/>
      <c r="Z21" s="174"/>
      <c r="AA21" s="174"/>
      <c r="AB21" s="176"/>
    </row>
    <row r="22" spans="1:28">
      <c r="A22" s="56"/>
      <c r="B22" s="64" t="s">
        <v>65</v>
      </c>
      <c r="C22" s="255">
        <v>1</v>
      </c>
      <c r="D22" s="223">
        <v>3</v>
      </c>
      <c r="E22" s="256">
        <f t="shared" si="2"/>
        <v>7</v>
      </c>
      <c r="F22" s="257">
        <v>0</v>
      </c>
      <c r="G22" s="257">
        <v>7</v>
      </c>
      <c r="H22" s="258">
        <f t="shared" si="3"/>
        <v>1</v>
      </c>
      <c r="I22" s="255">
        <v>1</v>
      </c>
      <c r="J22" s="255">
        <v>0</v>
      </c>
      <c r="K22" s="258">
        <f t="shared" si="4"/>
        <v>75</v>
      </c>
      <c r="L22" s="174">
        <v>42</v>
      </c>
      <c r="M22" s="174">
        <v>33</v>
      </c>
      <c r="N22" s="172">
        <f t="shared" si="5"/>
        <v>25</v>
      </c>
      <c r="O22" s="56"/>
      <c r="P22" s="64"/>
      <c r="Q22" s="174"/>
      <c r="R22" s="174"/>
      <c r="S22" s="174"/>
      <c r="T22" s="174"/>
      <c r="U22" s="174"/>
      <c r="V22" s="174"/>
      <c r="W22" s="174"/>
      <c r="X22" s="174"/>
      <c r="Y22" s="174"/>
      <c r="Z22" s="174"/>
      <c r="AA22" s="174"/>
      <c r="AB22" s="176"/>
    </row>
    <row r="23" spans="1:28">
      <c r="A23" s="56"/>
      <c r="B23" s="64" t="s">
        <v>66</v>
      </c>
      <c r="C23" s="255">
        <v>1</v>
      </c>
      <c r="D23" s="223">
        <v>2</v>
      </c>
      <c r="E23" s="256">
        <f t="shared" si="2"/>
        <v>8</v>
      </c>
      <c r="F23" s="257">
        <v>0</v>
      </c>
      <c r="G23" s="257">
        <v>8</v>
      </c>
      <c r="H23" s="258">
        <f t="shared" si="3"/>
        <v>2</v>
      </c>
      <c r="I23" s="255">
        <v>1</v>
      </c>
      <c r="J23" s="255">
        <v>1</v>
      </c>
      <c r="K23" s="258">
        <v>49</v>
      </c>
      <c r="L23" s="174">
        <v>31</v>
      </c>
      <c r="M23" s="174">
        <v>18</v>
      </c>
      <c r="N23" s="172">
        <f t="shared" si="5"/>
        <v>24.5</v>
      </c>
      <c r="O23" s="56"/>
      <c r="P23" s="64"/>
      <c r="Q23" s="174"/>
      <c r="R23" s="174"/>
      <c r="S23" s="174"/>
      <c r="T23" s="174"/>
      <c r="U23" s="174"/>
      <c r="V23" s="174"/>
      <c r="W23" s="174"/>
      <c r="X23" s="174"/>
      <c r="Y23" s="174"/>
      <c r="Z23" s="174"/>
      <c r="AA23" s="174"/>
      <c r="AB23" s="176"/>
    </row>
    <row r="24" spans="1:28">
      <c r="A24" s="56"/>
      <c r="B24" s="64" t="s">
        <v>67</v>
      </c>
      <c r="C24" s="255">
        <v>1</v>
      </c>
      <c r="D24" s="223">
        <v>4</v>
      </c>
      <c r="E24" s="256">
        <f t="shared" si="2"/>
        <v>7</v>
      </c>
      <c r="F24" s="257">
        <v>0</v>
      </c>
      <c r="G24" s="257">
        <v>7</v>
      </c>
      <c r="H24" s="258">
        <f t="shared" si="3"/>
        <v>1</v>
      </c>
      <c r="I24" s="255">
        <v>1</v>
      </c>
      <c r="J24" s="255">
        <v>0</v>
      </c>
      <c r="K24" s="258">
        <f t="shared" si="4"/>
        <v>94</v>
      </c>
      <c r="L24" s="174">
        <v>50</v>
      </c>
      <c r="M24" s="174">
        <v>44</v>
      </c>
      <c r="N24" s="172">
        <f t="shared" si="5"/>
        <v>23.5</v>
      </c>
      <c r="O24" s="56"/>
      <c r="P24" s="64"/>
      <c r="Q24" s="174"/>
      <c r="R24" s="174"/>
      <c r="S24" s="174"/>
      <c r="T24" s="174"/>
      <c r="U24" s="174"/>
      <c r="V24" s="174"/>
      <c r="W24" s="174"/>
      <c r="X24" s="174"/>
      <c r="Y24" s="174"/>
      <c r="Z24" s="174"/>
      <c r="AA24" s="174"/>
      <c r="AB24" s="176"/>
    </row>
    <row r="25" spans="1:28">
      <c r="A25" s="56"/>
      <c r="B25" s="64" t="s">
        <v>68</v>
      </c>
      <c r="C25" s="255">
        <v>1</v>
      </c>
      <c r="D25" s="223">
        <v>3</v>
      </c>
      <c r="E25" s="256">
        <f t="shared" si="2"/>
        <v>8</v>
      </c>
      <c r="F25" s="257">
        <v>0</v>
      </c>
      <c r="G25" s="257">
        <v>8</v>
      </c>
      <c r="H25" s="258">
        <f t="shared" si="3"/>
        <v>1</v>
      </c>
      <c r="I25" s="255">
        <v>1</v>
      </c>
      <c r="J25" s="255">
        <v>0</v>
      </c>
      <c r="K25" s="258">
        <f t="shared" si="4"/>
        <v>73</v>
      </c>
      <c r="L25" s="174">
        <v>30</v>
      </c>
      <c r="M25" s="174">
        <v>43</v>
      </c>
      <c r="N25" s="172">
        <f t="shared" si="5"/>
        <v>24.333333333333332</v>
      </c>
      <c r="O25" s="56"/>
      <c r="P25" s="64"/>
      <c r="Q25" s="174"/>
      <c r="R25" s="174"/>
      <c r="S25" s="174"/>
      <c r="T25" s="174"/>
      <c r="U25" s="174"/>
      <c r="V25" s="174"/>
      <c r="W25" s="174"/>
      <c r="X25" s="174"/>
      <c r="Y25" s="174"/>
      <c r="Z25" s="174"/>
      <c r="AA25" s="174"/>
      <c r="AB25" s="176"/>
    </row>
    <row r="26" spans="1:28">
      <c r="A26" s="56"/>
      <c r="B26" s="64" t="s">
        <v>285</v>
      </c>
      <c r="C26" s="255">
        <v>1</v>
      </c>
      <c r="D26" s="223">
        <v>2</v>
      </c>
      <c r="E26" s="256">
        <f t="shared" si="2"/>
        <v>4</v>
      </c>
      <c r="F26" s="257">
        <v>0</v>
      </c>
      <c r="G26" s="257">
        <v>4</v>
      </c>
      <c r="H26" s="258">
        <f t="shared" si="3"/>
        <v>1</v>
      </c>
      <c r="I26" s="255">
        <v>0</v>
      </c>
      <c r="J26" s="255">
        <v>1</v>
      </c>
      <c r="K26" s="258">
        <f t="shared" si="4"/>
        <v>29</v>
      </c>
      <c r="L26" s="174">
        <v>18</v>
      </c>
      <c r="M26" s="174">
        <v>11</v>
      </c>
      <c r="N26" s="172">
        <f t="shared" si="5"/>
        <v>14.5</v>
      </c>
      <c r="O26" s="56"/>
      <c r="P26" s="64"/>
      <c r="Q26" s="174"/>
      <c r="R26" s="174"/>
      <c r="S26" s="174"/>
      <c r="T26" s="174"/>
      <c r="U26" s="174"/>
      <c r="V26" s="174"/>
      <c r="W26" s="174"/>
      <c r="X26" s="174"/>
      <c r="Y26" s="174"/>
      <c r="Z26" s="174"/>
      <c r="AA26" s="174"/>
      <c r="AB26" s="176"/>
    </row>
    <row r="27" spans="1:28">
      <c r="A27" s="56"/>
      <c r="B27" s="56"/>
      <c r="C27" s="175"/>
      <c r="D27" s="174"/>
      <c r="E27" s="174"/>
      <c r="F27" s="175"/>
      <c r="G27" s="175"/>
      <c r="H27" s="175"/>
      <c r="I27" s="223"/>
      <c r="J27" s="175"/>
      <c r="K27" s="174"/>
      <c r="L27" s="175"/>
      <c r="M27" s="175"/>
      <c r="N27" s="172"/>
      <c r="O27" s="56"/>
      <c r="P27" s="56"/>
      <c r="Q27" s="175"/>
      <c r="R27" s="174"/>
      <c r="S27" s="174"/>
      <c r="T27" s="175"/>
      <c r="U27" s="175"/>
      <c r="V27" s="175"/>
      <c r="W27" s="175"/>
      <c r="X27" s="175"/>
      <c r="Y27" s="174"/>
      <c r="Z27" s="175"/>
      <c r="AA27" s="175"/>
      <c r="AB27" s="176"/>
    </row>
    <row r="28" spans="1:28">
      <c r="A28" s="56"/>
      <c r="B28" s="56" t="s">
        <v>13</v>
      </c>
      <c r="C28" s="174">
        <v>4</v>
      </c>
      <c r="D28" s="174">
        <v>27</v>
      </c>
      <c r="E28" s="174">
        <f>F28+G28</f>
        <v>45</v>
      </c>
      <c r="F28" s="174">
        <v>2</v>
      </c>
      <c r="G28" s="174">
        <v>43</v>
      </c>
      <c r="H28" s="174">
        <f>I28+J28</f>
        <v>3</v>
      </c>
      <c r="I28" s="174">
        <v>1</v>
      </c>
      <c r="J28" s="174">
        <v>2</v>
      </c>
      <c r="K28" s="174">
        <f>L28+M28</f>
        <v>749</v>
      </c>
      <c r="L28" s="174">
        <v>359</v>
      </c>
      <c r="M28" s="174">
        <v>390</v>
      </c>
      <c r="N28" s="172">
        <f t="shared" si="5"/>
        <v>27.74074074074074</v>
      </c>
      <c r="O28" s="56"/>
      <c r="P28" s="56"/>
      <c r="Q28" s="174"/>
      <c r="R28" s="174"/>
      <c r="S28" s="174"/>
      <c r="T28" s="174"/>
      <c r="U28" s="174"/>
      <c r="V28" s="174"/>
      <c r="W28" s="174"/>
      <c r="X28" s="174"/>
      <c r="Y28" s="174"/>
      <c r="Z28" s="174"/>
      <c r="AA28" s="174"/>
      <c r="AB28" s="176"/>
    </row>
    <row r="29" spans="1:28">
      <c r="A29" s="56"/>
      <c r="B29" s="61"/>
      <c r="C29" s="61"/>
      <c r="D29" s="61"/>
      <c r="E29" s="61"/>
      <c r="F29" s="61"/>
      <c r="G29" s="61"/>
      <c r="H29" s="61"/>
      <c r="I29" s="61"/>
      <c r="J29" s="61"/>
      <c r="K29" s="61"/>
      <c r="L29" s="61"/>
      <c r="M29" s="61"/>
      <c r="N29" s="61"/>
      <c r="O29" s="56"/>
    </row>
    <row r="30" spans="1:28">
      <c r="A30" s="56"/>
      <c r="B30" s="56" t="s">
        <v>342</v>
      </c>
      <c r="C30" s="56"/>
      <c r="D30" s="56"/>
      <c r="E30" s="56"/>
      <c r="F30" s="56"/>
      <c r="G30" s="56"/>
      <c r="H30" s="56"/>
      <c r="I30" s="56"/>
      <c r="J30" s="56"/>
      <c r="K30" s="56"/>
      <c r="L30" s="56"/>
      <c r="M30" s="56"/>
      <c r="N30" s="56"/>
      <c r="O30" s="56"/>
    </row>
    <row r="31" spans="1:28">
      <c r="B31" s="56" t="s">
        <v>402</v>
      </c>
      <c r="C31" s="56"/>
      <c r="D31" s="56"/>
      <c r="E31" s="56"/>
      <c r="F31" s="56"/>
      <c r="G31" s="56"/>
      <c r="H31" s="56"/>
      <c r="I31" s="56"/>
      <c r="J31" s="56"/>
      <c r="K31" s="56"/>
      <c r="L31" s="56"/>
      <c r="M31" s="56"/>
      <c r="N31" s="56"/>
    </row>
    <row r="32" spans="1:28">
      <c r="B32" s="56"/>
      <c r="C32" s="56"/>
      <c r="D32" s="56"/>
      <c r="E32" s="56"/>
      <c r="F32" s="56"/>
      <c r="G32" s="56"/>
      <c r="H32" s="56"/>
      <c r="I32" s="56"/>
      <c r="J32" s="56"/>
      <c r="K32" s="56"/>
      <c r="L32" s="56"/>
      <c r="M32" s="56"/>
      <c r="N32" s="56"/>
    </row>
    <row r="33" spans="2:14">
      <c r="B33" s="56"/>
      <c r="C33" s="56"/>
      <c r="D33" s="56"/>
      <c r="E33" s="56"/>
      <c r="F33" s="56"/>
      <c r="G33" s="56"/>
      <c r="H33" s="56"/>
      <c r="I33" s="56"/>
      <c r="J33" s="56"/>
      <c r="K33" s="56"/>
      <c r="L33" s="56"/>
      <c r="M33" s="56"/>
      <c r="N33" s="56"/>
    </row>
    <row r="34" spans="2:14">
      <c r="B34" s="56"/>
      <c r="C34" s="56"/>
      <c r="D34" s="56"/>
      <c r="E34" s="56"/>
      <c r="F34" s="56"/>
      <c r="G34" s="56"/>
      <c r="H34" s="56"/>
      <c r="I34" s="56"/>
      <c r="J34" s="56"/>
      <c r="K34" s="56"/>
      <c r="L34" s="56"/>
      <c r="M34" s="56"/>
      <c r="N34" s="56"/>
    </row>
    <row r="35" spans="2:14">
      <c r="B35" s="56"/>
      <c r="C35" s="56"/>
      <c r="D35" s="56"/>
      <c r="E35" s="56"/>
      <c r="F35" s="56"/>
      <c r="G35" s="56"/>
      <c r="H35" s="56"/>
      <c r="I35" s="56"/>
      <c r="J35" s="56"/>
      <c r="K35" s="56"/>
      <c r="L35" s="56"/>
      <c r="M35" s="56"/>
      <c r="N35" s="56"/>
    </row>
  </sheetData>
  <customSheetViews>
    <customSheetView guid="{E42AE2B3-2A9C-409C-9F7C-8B4CA826D25B}" showPageBreaks="1">
      <selection activeCell="E2" sqref="E2"/>
      <pageMargins left="0.19685039370078741" right="0.19685039370078741" top="0.98425196850393704" bottom="0.98425196850393704" header="0.51181102362204722" footer="0.51181102362204722"/>
      <pageSetup paperSize="9" orientation="portrait" r:id="rId1"/>
      <headerFooter alignWithMargins="0"/>
    </customSheetView>
    <customSheetView guid="{D282D6D6-A226-4783-9706-5CDDB3E30904}">
      <selection activeCell="C15" sqref="C15"/>
      <pageMargins left="0.78700000000000003" right="0.78700000000000003" top="0.98399999999999999" bottom="0.98399999999999999" header="0.51200000000000001" footer="0.51200000000000001"/>
      <pageSetup paperSize="9" scale="83" orientation="portrait" r:id="rId2"/>
      <headerFooter alignWithMargins="0"/>
    </customSheetView>
    <customSheetView guid="{228B3BAB-2E26-4368-A9A2-F2CA251735A9}" showPageBreaks="1" showRuler="0">
      <selection activeCell="E23" sqref="E23"/>
      <pageMargins left="0.78700000000000003" right="0.78700000000000003" top="0.98399999999999999" bottom="0.98399999999999999" header="0.51200000000000001" footer="0.51200000000000001"/>
      <pageSetup paperSize="9" orientation="landscape" r:id="rId3"/>
      <headerFooter alignWithMargins="0"/>
    </customSheetView>
    <customSheetView guid="{64222206-AEFA-4CF6-BDB8-A783009B84FD}">
      <pageMargins left="0.78700000000000003" right="0.78700000000000003" top="0.98399999999999999" bottom="0.98399999999999999" header="0.51200000000000001" footer="0.51200000000000001"/>
      <pageSetup paperSize="9" orientation="portrait" r:id="rId4"/>
      <headerFooter alignWithMargins="0"/>
    </customSheetView>
    <customSheetView guid="{8FE567EE-0299-42D7-A330-C794ECB6892E}" showRuler="0">
      <selection activeCell="E23" sqref="E23"/>
      <pageMargins left="0.78700000000000003" right="0.78700000000000003" top="0.98399999999999999" bottom="0.98399999999999999" header="0.51200000000000001" footer="0.51200000000000001"/>
      <pageSetup paperSize="9" orientation="landscape" r:id="rId5"/>
      <headerFooter alignWithMargins="0"/>
    </customSheetView>
    <customSheetView guid="{60392875-C6C4-4C65-BD14-BD6AB82704C6}" topLeftCell="A4">
      <selection activeCell="G33" sqref="G33"/>
      <pageMargins left="0.78700000000000003" right="0.78700000000000003" top="0.98399999999999999" bottom="0.98399999999999999" header="0.51200000000000001" footer="0.51200000000000001"/>
      <pageSetup paperSize="9" orientation="portrait" r:id="rId6"/>
      <headerFooter alignWithMargins="0"/>
    </customSheetView>
    <customSheetView guid="{33495744-9C9C-40C7-9B4A-141C7A4D514D}" showPageBreaks="1" topLeftCell="A10">
      <selection activeCell="N19" sqref="N19"/>
      <pageMargins left="0.78700000000000003" right="0.78700000000000003" top="0.98399999999999999" bottom="0.98399999999999999" header="0.51200000000000001" footer="0.51200000000000001"/>
      <pageSetup paperSize="9" orientation="portrait" r:id="rId7"/>
      <headerFooter alignWithMargins="0"/>
    </customSheetView>
    <customSheetView guid="{BC5F2D14-7858-407A-97D0-33F85A51D82F}">
      <selection activeCell="E2" sqref="E2"/>
      <pageMargins left="0.78700000000000003" right="0.78700000000000003" top="0.98399999999999999" bottom="0.98399999999999999" header="0.51200000000000001" footer="0.51200000000000001"/>
      <pageSetup paperSize="9" scale="83" orientation="portrait" r:id="rId8"/>
      <headerFooter alignWithMargins="0"/>
    </customSheetView>
    <customSheetView guid="{1505D1DF-12F1-4ACA-9DD9-B846A9995C6E}" topLeftCell="A7">
      <selection activeCell="F18" sqref="F18"/>
      <pageMargins left="0.78700000000000003" right="0.78700000000000003" top="0.98399999999999999" bottom="0.98399999999999999" header="0.51200000000000001" footer="0.51200000000000001"/>
      <pageSetup paperSize="9" orientation="portrait" r:id="rId9"/>
      <headerFooter alignWithMargins="0"/>
    </customSheetView>
    <customSheetView guid="{FACBA546-B45A-4EB8-B63F-DF2E0A0DE3CE}" showPageBreaks="1" view="pageBreakPreview">
      <selection activeCell="O14" sqref="O14"/>
      <pageMargins left="0.39370078740157483" right="0.39370078740157483" top="0.98425196850393704" bottom="0.98425196850393704" header="0.51181102362204722" footer="0.51181102362204722"/>
      <pageSetup paperSize="9" scale="90" orientation="portrait" r:id="rId10"/>
      <headerFooter alignWithMargins="0"/>
    </customSheetView>
    <customSheetView guid="{5E0907E9-959E-4590-846D-765447526767}" showPageBreaks="1" view="pageBreakPreview">
      <selection activeCell="O1" sqref="O1"/>
      <pageMargins left="0.78700000000000003" right="0.78700000000000003" top="0.98399999999999999" bottom="0.98399999999999999" header="0.51200000000000001" footer="0.51200000000000001"/>
      <pageSetup paperSize="9" scale="87" orientation="portrait" r:id="rId11"/>
      <headerFooter alignWithMargins="0"/>
    </customSheetView>
  </customSheetViews>
  <mergeCells count="4">
    <mergeCell ref="E4:J4"/>
    <mergeCell ref="E5:G5"/>
    <mergeCell ref="H5:J5"/>
    <mergeCell ref="K4:M5"/>
  </mergeCells>
  <phoneticPr fontId="3"/>
  <pageMargins left="0.78700000000000003" right="0.78700000000000003" top="0.98399999999999999" bottom="0.98399999999999999" header="0.51200000000000001" footer="0.51200000000000001"/>
  <pageSetup paperSize="9" scale="86"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view="pageBreakPreview" zoomScaleNormal="100" zoomScaleSheetLayoutView="100" workbookViewId="0">
      <selection activeCell="H1" sqref="H1"/>
    </sheetView>
  </sheetViews>
  <sheetFormatPr defaultRowHeight="13.5"/>
  <cols>
    <col min="1" max="1" width="4.875" style="9" customWidth="1"/>
    <col min="2" max="2" width="10.625" style="9" customWidth="1"/>
    <col min="3" max="6" width="14.625" style="9" customWidth="1"/>
    <col min="7" max="7" width="15" style="9" customWidth="1"/>
    <col min="8" max="16384" width="9" style="9"/>
  </cols>
  <sheetData>
    <row r="1" spans="2:8">
      <c r="E1" s="7"/>
    </row>
    <row r="2" spans="2:8">
      <c r="B2" s="317" t="s">
        <v>415</v>
      </c>
      <c r="C2" s="317"/>
      <c r="D2" s="317"/>
      <c r="E2" s="317"/>
      <c r="F2" s="56"/>
      <c r="G2" s="56"/>
      <c r="H2" s="56"/>
    </row>
    <row r="3" spans="2:8">
      <c r="B3" s="56"/>
      <c r="C3" s="56"/>
      <c r="D3" s="56"/>
      <c r="E3" s="56"/>
      <c r="F3" s="56"/>
      <c r="G3" s="56"/>
      <c r="H3" s="56"/>
    </row>
    <row r="4" spans="2:8">
      <c r="B4" s="61"/>
      <c r="C4" s="61"/>
      <c r="D4" s="61"/>
      <c r="E4" s="310" t="s">
        <v>272</v>
      </c>
      <c r="F4" s="310"/>
      <c r="G4" s="56"/>
      <c r="H4" s="56"/>
    </row>
    <row r="5" spans="2:8">
      <c r="B5" s="284" t="s">
        <v>109</v>
      </c>
      <c r="C5" s="241" t="s">
        <v>407</v>
      </c>
      <c r="D5" s="240"/>
      <c r="E5" s="59" t="s">
        <v>408</v>
      </c>
      <c r="F5" s="243" t="s">
        <v>409</v>
      </c>
      <c r="G5" s="56"/>
      <c r="H5" s="56"/>
    </row>
    <row r="6" spans="2:8">
      <c r="B6" s="287"/>
      <c r="C6" s="59" t="s">
        <v>101</v>
      </c>
      <c r="D6" s="59" t="s">
        <v>273</v>
      </c>
      <c r="E6" s="59" t="s">
        <v>101</v>
      </c>
      <c r="F6" s="59" t="s">
        <v>273</v>
      </c>
      <c r="G6" s="56"/>
      <c r="H6" s="56"/>
    </row>
    <row r="7" spans="2:8">
      <c r="B7" s="56"/>
      <c r="C7" s="56"/>
      <c r="D7" s="56"/>
      <c r="E7" s="56"/>
      <c r="F7" s="56"/>
      <c r="G7" s="56"/>
      <c r="H7" s="56"/>
    </row>
    <row r="8" spans="2:8">
      <c r="B8" s="67" t="s">
        <v>97</v>
      </c>
      <c r="C8" s="173">
        <v>5652</v>
      </c>
      <c r="D8" s="173">
        <v>5826</v>
      </c>
      <c r="E8" s="173">
        <v>2398</v>
      </c>
      <c r="F8" s="173">
        <v>3681</v>
      </c>
      <c r="G8" s="56"/>
      <c r="H8" s="56"/>
    </row>
    <row r="9" spans="2:8">
      <c r="B9" s="67"/>
      <c r="C9" s="173"/>
      <c r="D9" s="173"/>
      <c r="E9" s="173"/>
      <c r="F9" s="173"/>
      <c r="G9" s="56"/>
      <c r="H9" s="56"/>
    </row>
    <row r="10" spans="2:8">
      <c r="B10" s="67" t="s">
        <v>119</v>
      </c>
      <c r="C10" s="173"/>
      <c r="D10" s="173"/>
      <c r="E10" s="173"/>
      <c r="F10" s="173"/>
      <c r="G10" s="56"/>
      <c r="H10" s="56"/>
    </row>
    <row r="11" spans="2:8">
      <c r="B11" s="67" t="s">
        <v>120</v>
      </c>
      <c r="C11" s="173">
        <v>333</v>
      </c>
      <c r="D11" s="173">
        <v>333</v>
      </c>
      <c r="E11" s="173">
        <v>43</v>
      </c>
      <c r="F11" s="173">
        <v>299</v>
      </c>
      <c r="G11" s="56"/>
      <c r="H11" s="56"/>
    </row>
    <row r="12" spans="2:8">
      <c r="B12" s="67" t="s">
        <v>121</v>
      </c>
      <c r="C12" s="173">
        <v>325</v>
      </c>
      <c r="D12" s="173">
        <v>331</v>
      </c>
      <c r="E12" s="173">
        <v>259</v>
      </c>
      <c r="F12" s="173">
        <v>349</v>
      </c>
      <c r="G12" s="56"/>
      <c r="H12" s="56"/>
    </row>
    <row r="13" spans="2:8">
      <c r="B13" s="67" t="s">
        <v>122</v>
      </c>
      <c r="C13" s="173">
        <v>321</v>
      </c>
      <c r="D13" s="173">
        <v>321</v>
      </c>
      <c r="E13" s="173">
        <v>249</v>
      </c>
      <c r="F13" s="173">
        <v>344</v>
      </c>
      <c r="G13" s="56"/>
      <c r="H13" s="56"/>
    </row>
    <row r="14" spans="2:8">
      <c r="B14" s="67" t="s">
        <v>123</v>
      </c>
      <c r="C14" s="173">
        <v>279</v>
      </c>
      <c r="D14" s="173">
        <v>280</v>
      </c>
      <c r="E14" s="262">
        <v>48</v>
      </c>
      <c r="F14" s="173">
        <v>343</v>
      </c>
      <c r="G14" s="188"/>
      <c r="H14" s="56"/>
    </row>
    <row r="15" spans="2:8">
      <c r="B15" s="74" t="s">
        <v>70</v>
      </c>
      <c r="C15" s="173">
        <v>340</v>
      </c>
      <c r="D15" s="173">
        <v>340</v>
      </c>
      <c r="E15" s="274" t="s">
        <v>449</v>
      </c>
      <c r="F15" s="274" t="s">
        <v>449</v>
      </c>
      <c r="G15" s="56"/>
      <c r="H15" s="56"/>
    </row>
    <row r="16" spans="2:8">
      <c r="B16" s="67" t="s">
        <v>124</v>
      </c>
      <c r="C16" s="173">
        <v>327</v>
      </c>
      <c r="D16" s="173">
        <v>344</v>
      </c>
      <c r="E16" s="263">
        <v>345</v>
      </c>
      <c r="F16" s="263">
        <v>345</v>
      </c>
      <c r="G16" s="56"/>
      <c r="H16" s="56"/>
    </row>
    <row r="17" spans="2:8">
      <c r="B17" s="67" t="s">
        <v>125</v>
      </c>
      <c r="C17" s="173">
        <v>331</v>
      </c>
      <c r="D17" s="173">
        <v>331</v>
      </c>
      <c r="E17" s="263">
        <v>267</v>
      </c>
      <c r="F17" s="263">
        <v>351</v>
      </c>
      <c r="G17" s="56"/>
      <c r="H17" s="56"/>
    </row>
    <row r="18" spans="2:8">
      <c r="B18" s="67" t="s">
        <v>126</v>
      </c>
      <c r="C18" s="173">
        <v>322</v>
      </c>
      <c r="D18" s="173">
        <v>322</v>
      </c>
      <c r="E18" s="263">
        <v>341</v>
      </c>
      <c r="F18" s="263">
        <v>341</v>
      </c>
      <c r="G18" s="56"/>
      <c r="H18" s="56"/>
    </row>
    <row r="19" spans="2:8">
      <c r="B19" s="67" t="s">
        <v>127</v>
      </c>
      <c r="C19" s="173">
        <v>330</v>
      </c>
      <c r="D19" s="173">
        <v>330</v>
      </c>
      <c r="E19" s="274" t="s">
        <v>449</v>
      </c>
      <c r="F19" s="274" t="s">
        <v>449</v>
      </c>
      <c r="G19" s="56"/>
      <c r="H19" s="56"/>
    </row>
    <row r="20" spans="2:8">
      <c r="B20" s="67" t="s">
        <v>128</v>
      </c>
      <c r="C20" s="173">
        <v>332</v>
      </c>
      <c r="D20" s="173">
        <v>337</v>
      </c>
      <c r="E20" s="263">
        <v>249</v>
      </c>
      <c r="F20" s="173">
        <v>350</v>
      </c>
      <c r="G20" s="56"/>
      <c r="H20" s="56"/>
    </row>
    <row r="21" spans="2:8">
      <c r="B21" s="67" t="s">
        <v>129</v>
      </c>
      <c r="C21" s="173">
        <v>322</v>
      </c>
      <c r="D21" s="173">
        <v>322</v>
      </c>
      <c r="E21" s="263">
        <v>215</v>
      </c>
      <c r="F21" s="173">
        <v>347</v>
      </c>
      <c r="G21" s="56"/>
      <c r="H21" s="56"/>
    </row>
    <row r="22" spans="2:8">
      <c r="B22" s="67" t="s">
        <v>130</v>
      </c>
      <c r="C22" s="173">
        <v>323</v>
      </c>
      <c r="D22" s="173">
        <v>323</v>
      </c>
      <c r="E22" s="263">
        <v>289</v>
      </c>
      <c r="F22" s="173">
        <v>348</v>
      </c>
      <c r="G22" s="56"/>
      <c r="H22" s="56"/>
    </row>
    <row r="23" spans="2:8">
      <c r="B23" s="67" t="s">
        <v>131</v>
      </c>
      <c r="C23" s="173">
        <v>86</v>
      </c>
      <c r="D23" s="173">
        <v>219</v>
      </c>
      <c r="E23" s="263">
        <v>93</v>
      </c>
      <c r="F23" s="173">
        <v>264</v>
      </c>
      <c r="G23" s="56"/>
      <c r="H23" s="56"/>
    </row>
    <row r="24" spans="2:8">
      <c r="B24" s="67"/>
      <c r="C24" s="173"/>
      <c r="D24" s="173"/>
      <c r="E24" s="173"/>
      <c r="F24" s="173"/>
      <c r="G24" s="56"/>
      <c r="H24" s="56"/>
    </row>
    <row r="25" spans="2:8">
      <c r="B25" s="67" t="s">
        <v>132</v>
      </c>
      <c r="C25" s="173"/>
      <c r="D25" s="173"/>
      <c r="E25" s="232"/>
      <c r="F25" s="232"/>
      <c r="G25" s="56"/>
      <c r="H25" s="56"/>
    </row>
    <row r="26" spans="2:8">
      <c r="B26" s="67" t="s">
        <v>133</v>
      </c>
      <c r="C26" s="60">
        <v>335</v>
      </c>
      <c r="D26" s="60">
        <v>335</v>
      </c>
      <c r="E26" s="274" t="s">
        <v>449</v>
      </c>
      <c r="F26" s="274" t="s">
        <v>449</v>
      </c>
      <c r="G26" s="56"/>
      <c r="H26" s="56"/>
    </row>
    <row r="27" spans="2:8">
      <c r="B27" s="67" t="s">
        <v>122</v>
      </c>
      <c r="C27" s="60">
        <v>332</v>
      </c>
      <c r="D27" s="60">
        <v>340</v>
      </c>
      <c r="E27" s="274" t="s">
        <v>449</v>
      </c>
      <c r="F27" s="274" t="s">
        <v>449</v>
      </c>
      <c r="G27" s="56"/>
      <c r="H27" s="56"/>
    </row>
    <row r="28" spans="2:8">
      <c r="B28" s="67" t="s">
        <v>126</v>
      </c>
      <c r="C28" s="60">
        <v>330</v>
      </c>
      <c r="D28" s="60">
        <v>333</v>
      </c>
      <c r="E28" s="274" t="s">
        <v>449</v>
      </c>
      <c r="F28" s="274" t="s">
        <v>449</v>
      </c>
      <c r="G28" s="56"/>
      <c r="H28" s="56"/>
    </row>
    <row r="29" spans="2:8">
      <c r="B29" s="67" t="s">
        <v>134</v>
      </c>
      <c r="C29" s="60">
        <v>343</v>
      </c>
      <c r="D29" s="60">
        <v>343</v>
      </c>
      <c r="E29" s="274" t="s">
        <v>449</v>
      </c>
      <c r="F29" s="274" t="s">
        <v>449</v>
      </c>
      <c r="G29" s="56"/>
      <c r="H29" s="56"/>
    </row>
    <row r="30" spans="2:8">
      <c r="B30" s="67" t="s">
        <v>135</v>
      </c>
      <c r="C30" s="60">
        <v>341</v>
      </c>
      <c r="D30" s="60">
        <v>342</v>
      </c>
      <c r="E30" s="274" t="s">
        <v>449</v>
      </c>
      <c r="F30" s="274" t="s">
        <v>449</v>
      </c>
      <c r="G30" s="56"/>
      <c r="H30" s="56"/>
    </row>
    <row r="31" spans="2:8">
      <c r="B31" s="61"/>
      <c r="C31" s="61"/>
      <c r="D31" s="61"/>
      <c r="E31" s="61"/>
      <c r="F31" s="245"/>
      <c r="G31" s="56"/>
      <c r="H31" s="56"/>
    </row>
    <row r="32" spans="2:8">
      <c r="B32" s="56" t="s">
        <v>346</v>
      </c>
      <c r="C32" s="56"/>
      <c r="D32" s="56"/>
      <c r="E32" s="56"/>
      <c r="F32" s="56"/>
      <c r="G32" s="56"/>
      <c r="H32" s="56"/>
    </row>
    <row r="33" spans="2:8">
      <c r="B33" s="56" t="s">
        <v>351</v>
      </c>
      <c r="C33" s="56"/>
      <c r="D33" s="56"/>
      <c r="E33" s="56"/>
      <c r="F33" s="56"/>
      <c r="G33" s="56"/>
      <c r="H33" s="56"/>
    </row>
    <row r="34" spans="2:8">
      <c r="B34" s="67" t="s">
        <v>352</v>
      </c>
      <c r="C34" s="56"/>
      <c r="D34" s="56"/>
      <c r="E34" s="56"/>
      <c r="F34" s="56"/>
      <c r="G34" s="56"/>
      <c r="H34" s="56"/>
    </row>
    <row r="35" spans="2:8">
      <c r="B35" s="56"/>
      <c r="C35" s="56"/>
      <c r="D35" s="56"/>
      <c r="E35" s="56"/>
      <c r="F35" s="56"/>
      <c r="G35" s="56"/>
      <c r="H35" s="56"/>
    </row>
    <row r="36" spans="2:8">
      <c r="B36" s="56"/>
      <c r="C36" s="56"/>
      <c r="D36" s="56"/>
      <c r="E36" s="56"/>
      <c r="F36" s="56"/>
      <c r="G36" s="56"/>
      <c r="H36" s="56"/>
    </row>
    <row r="37" spans="2:8">
      <c r="B37" s="56"/>
      <c r="C37" s="56"/>
      <c r="D37" s="56"/>
      <c r="E37" s="56"/>
      <c r="F37" s="56"/>
      <c r="G37" s="56"/>
      <c r="H37" s="56"/>
    </row>
  </sheetData>
  <customSheetViews>
    <customSheetView guid="{E42AE2B3-2A9C-409C-9F7C-8B4CA826D25B}" showPageBreaks="1">
      <selection activeCell="G28" sqref="G28"/>
      <pageMargins left="0.78700000000000003" right="0.78700000000000003" top="0.98399999999999999" bottom="0.98399999999999999" header="0.51200000000000001" footer="0.51200000000000001"/>
      <pageSetup paperSize="9" scale="90" orientation="portrait" r:id="rId1"/>
      <headerFooter alignWithMargins="0"/>
    </customSheetView>
    <customSheetView guid="{D282D6D6-A226-4783-9706-5CDDB3E30904}" topLeftCell="A10">
      <selection activeCell="C8" sqref="C8"/>
      <pageMargins left="0.78700000000000003" right="0.78700000000000003" top="0.98399999999999999" bottom="0.98399999999999999" header="0.51200000000000001" footer="0.51200000000000001"/>
      <pageSetup paperSize="9" scale="90" orientation="portrait" r:id="rId2"/>
      <headerFooter alignWithMargins="0"/>
    </customSheetView>
    <customSheetView guid="{228B3BAB-2E26-4368-A9A2-F2CA251735A9}" showRuler="0">
      <pageMargins left="0.78700000000000003" right="0.78700000000000003" top="0.98399999999999999" bottom="0.98399999999999999" header="0.51200000000000001" footer="0.51200000000000001"/>
      <pageSetup paperSize="9" scale="90" orientation="portrait" horizontalDpi="400" verticalDpi="400" r:id="rId3"/>
      <headerFooter alignWithMargins="0"/>
    </customSheetView>
    <customSheetView guid="{64222206-AEFA-4CF6-BDB8-A783009B84FD}">
      <pageMargins left="0.78700000000000003" right="0.78700000000000003" top="0.98399999999999999" bottom="0.98399999999999999" header="0.51200000000000001" footer="0.51200000000000001"/>
      <pageSetup paperSize="9" scale="90" orientation="portrait" horizontalDpi="400" verticalDpi="400" r:id="rId4"/>
      <headerFooter alignWithMargins="0"/>
    </customSheetView>
    <customSheetView guid="{8FE567EE-0299-42D7-A330-C794ECB6892E}" showRuler="0">
      <pageMargins left="0.78700000000000003" right="0.78700000000000003" top="0.98399999999999999" bottom="0.98399999999999999" header="0.51200000000000001" footer="0.51200000000000001"/>
      <pageSetup paperSize="9" scale="90" orientation="portrait" horizontalDpi="400" verticalDpi="400" r:id="rId5"/>
      <headerFooter alignWithMargins="0"/>
    </customSheetView>
    <customSheetView guid="{60392875-C6C4-4C65-BD14-BD6AB82704C6}" topLeftCell="A13">
      <selection activeCell="E35" sqref="E35"/>
      <pageMargins left="0.78700000000000003" right="0.78700000000000003" top="0.98399999999999999" bottom="0.98399999999999999" header="0.51200000000000001" footer="0.51200000000000001"/>
      <pageSetup paperSize="9" scale="90" orientation="portrait" horizontalDpi="400" verticalDpi="400" r:id="rId6"/>
      <headerFooter alignWithMargins="0"/>
    </customSheetView>
    <customSheetView guid="{33495744-9C9C-40C7-9B4A-141C7A4D514D}">
      <selection activeCell="G17" sqref="G17"/>
      <pageMargins left="0.78700000000000003" right="0.78700000000000003" top="0.98399999999999999" bottom="0.98399999999999999" header="0.51200000000000001" footer="0.51200000000000001"/>
      <pageSetup paperSize="9" scale="90" orientation="portrait" horizontalDpi="400" verticalDpi="400" r:id="rId7"/>
      <headerFooter alignWithMargins="0"/>
    </customSheetView>
    <customSheetView guid="{BC5F2D14-7858-407A-97D0-33F85A51D82F}">
      <selection activeCell="F2" sqref="F2"/>
      <pageMargins left="0.78700000000000003" right="0.78700000000000003" top="0.98399999999999999" bottom="0.98399999999999999" header="0.51200000000000001" footer="0.51200000000000001"/>
      <pageSetup paperSize="9" scale="90" orientation="portrait" r:id="rId8"/>
      <headerFooter alignWithMargins="0"/>
    </customSheetView>
    <customSheetView guid="{1505D1DF-12F1-4ACA-9DD9-B846A9995C6E}" topLeftCell="A4">
      <selection activeCell="D9" sqref="D9"/>
      <pageMargins left="0.78700000000000003" right="0.78700000000000003" top="0.98399999999999999" bottom="0.98399999999999999" header="0.51200000000000001" footer="0.51200000000000001"/>
      <pageSetup paperSize="9" scale="90" orientation="portrait" horizontalDpi="400" verticalDpi="400" r:id="rId9"/>
      <headerFooter alignWithMargins="0"/>
    </customSheetView>
    <customSheetView guid="{FACBA546-B45A-4EB8-B63F-DF2E0A0DE3CE}" showPageBreaks="1">
      <selection activeCell="C8" sqref="C8"/>
      <pageMargins left="0.78700000000000003" right="0.78700000000000003" top="0.98399999999999999" bottom="0.98399999999999999" header="0.51200000000000001" footer="0.51200000000000001"/>
      <pageSetup paperSize="9" scale="90" orientation="portrait" r:id="rId10"/>
      <headerFooter alignWithMargins="0"/>
    </customSheetView>
    <customSheetView guid="{5E0907E9-959E-4590-846D-765447526767}" showPageBreaks="1">
      <selection activeCell="C8" sqref="C8"/>
      <pageMargins left="0.78700000000000003" right="0.78700000000000003" top="0.98399999999999999" bottom="0.98399999999999999" header="0.51200000000000001" footer="0.51200000000000001"/>
      <pageSetup paperSize="9" scale="90" orientation="portrait" r:id="rId11"/>
      <headerFooter alignWithMargins="0"/>
    </customSheetView>
  </customSheetViews>
  <mergeCells count="3">
    <mergeCell ref="B5:B6"/>
    <mergeCell ref="E4:F4"/>
    <mergeCell ref="B2:E2"/>
  </mergeCells>
  <phoneticPr fontId="3"/>
  <pageMargins left="0.78700000000000003" right="0.78700000000000003" top="0.98399999999999999" bottom="0.98399999999999999" header="0.51200000000000001" footer="0.51200000000000001"/>
  <pageSetup paperSize="9" scale="90" orientation="portrait" r:id="rId1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view="pageBreakPreview" zoomScaleNormal="100" zoomScaleSheetLayoutView="100" workbookViewId="0">
      <selection activeCell="J1" sqref="J1"/>
    </sheetView>
  </sheetViews>
  <sheetFormatPr defaultRowHeight="13.5"/>
  <cols>
    <col min="1" max="1" width="10.625" style="9" customWidth="1"/>
    <col min="2" max="9" width="9.625" style="9" customWidth="1"/>
    <col min="10" max="16384" width="9" style="9"/>
  </cols>
  <sheetData>
    <row r="2" spans="1:10">
      <c r="A2" s="51" t="s">
        <v>379</v>
      </c>
    </row>
    <row r="3" spans="1:10">
      <c r="A3" s="6"/>
      <c r="B3" s="6"/>
      <c r="C3" s="6"/>
      <c r="D3" s="6"/>
      <c r="E3" s="6"/>
      <c r="F3" s="6"/>
      <c r="G3" s="6"/>
      <c r="H3" s="6"/>
      <c r="I3" s="6"/>
    </row>
    <row r="4" spans="1:10">
      <c r="A4" s="9" t="s">
        <v>294</v>
      </c>
      <c r="B4" s="318" t="s">
        <v>149</v>
      </c>
      <c r="C4" s="319"/>
      <c r="D4" s="1"/>
      <c r="E4" s="33" t="s">
        <v>275</v>
      </c>
      <c r="F4" s="47"/>
      <c r="H4" s="5" t="s">
        <v>208</v>
      </c>
      <c r="I4" s="33"/>
    </row>
    <row r="5" spans="1:10">
      <c r="A5" s="7" t="s">
        <v>137</v>
      </c>
      <c r="B5" s="23"/>
      <c r="C5" s="17" t="s">
        <v>295</v>
      </c>
      <c r="D5" s="7" t="s">
        <v>150</v>
      </c>
      <c r="E5" s="7"/>
      <c r="F5" s="32" t="s">
        <v>151</v>
      </c>
      <c r="G5" s="46" t="s">
        <v>150</v>
      </c>
      <c r="H5" s="48"/>
      <c r="I5" s="7" t="s">
        <v>151</v>
      </c>
      <c r="J5" s="12"/>
    </row>
    <row r="6" spans="1:10">
      <c r="A6" s="6"/>
      <c r="B6" s="49"/>
      <c r="C6" s="22" t="s">
        <v>152</v>
      </c>
      <c r="D6" s="29" t="s">
        <v>153</v>
      </c>
      <c r="E6" s="16" t="s">
        <v>154</v>
      </c>
      <c r="F6" s="22" t="s">
        <v>155</v>
      </c>
      <c r="G6" s="29"/>
      <c r="H6" s="16" t="s">
        <v>154</v>
      </c>
      <c r="I6" s="21"/>
      <c r="J6" s="12"/>
    </row>
    <row r="7" spans="1:10">
      <c r="J7" s="12"/>
    </row>
    <row r="8" spans="1:10">
      <c r="A8" s="68" t="s">
        <v>283</v>
      </c>
      <c r="B8" s="60">
        <v>456</v>
      </c>
      <c r="C8" s="60">
        <v>111</v>
      </c>
      <c r="D8" s="60">
        <v>27991</v>
      </c>
      <c r="E8" s="60">
        <v>4927</v>
      </c>
      <c r="F8" s="60">
        <v>149</v>
      </c>
      <c r="G8" s="60">
        <v>1258</v>
      </c>
      <c r="H8" s="60">
        <v>340</v>
      </c>
      <c r="I8" s="60">
        <v>17</v>
      </c>
      <c r="J8" s="67"/>
    </row>
    <row r="9" spans="1:10">
      <c r="A9" s="100" t="s">
        <v>302</v>
      </c>
      <c r="B9" s="126">
        <v>508</v>
      </c>
      <c r="C9" s="126">
        <v>114</v>
      </c>
      <c r="D9" s="126">
        <v>29232</v>
      </c>
      <c r="E9" s="126">
        <v>5049</v>
      </c>
      <c r="F9" s="126">
        <v>166</v>
      </c>
      <c r="G9" s="126">
        <v>1335</v>
      </c>
      <c r="H9" s="126">
        <v>350</v>
      </c>
      <c r="I9" s="126">
        <v>20</v>
      </c>
      <c r="J9" s="67"/>
    </row>
    <row r="10" spans="1:10">
      <c r="A10" s="100" t="s">
        <v>311</v>
      </c>
      <c r="B10" s="167">
        <v>516</v>
      </c>
      <c r="C10" s="167">
        <v>117</v>
      </c>
      <c r="D10" s="167">
        <v>31728</v>
      </c>
      <c r="E10" s="167">
        <v>4406</v>
      </c>
      <c r="F10" s="167">
        <v>123</v>
      </c>
      <c r="G10" s="167">
        <v>1323</v>
      </c>
      <c r="H10" s="167">
        <v>346</v>
      </c>
      <c r="I10" s="167">
        <v>18</v>
      </c>
      <c r="J10" s="67"/>
    </row>
    <row r="11" spans="1:10">
      <c r="A11" s="100" t="s">
        <v>337</v>
      </c>
      <c r="B11" s="212">
        <v>517</v>
      </c>
      <c r="C11" s="212">
        <v>117</v>
      </c>
      <c r="D11" s="187">
        <v>28630</v>
      </c>
      <c r="E11" s="187">
        <v>4849</v>
      </c>
      <c r="F11" s="212">
        <v>159</v>
      </c>
      <c r="G11" s="187">
        <v>1308</v>
      </c>
      <c r="H11" s="212">
        <v>356</v>
      </c>
      <c r="I11" s="212">
        <v>19</v>
      </c>
      <c r="J11" s="67"/>
    </row>
    <row r="12" spans="1:10">
      <c r="A12" s="100" t="s">
        <v>353</v>
      </c>
      <c r="B12" s="212">
        <v>518</v>
      </c>
      <c r="C12" s="212">
        <v>119</v>
      </c>
      <c r="D12" s="187">
        <v>43666</v>
      </c>
      <c r="E12" s="187">
        <v>7570</v>
      </c>
      <c r="F12" s="212">
        <v>98</v>
      </c>
      <c r="G12" s="187">
        <v>1270</v>
      </c>
      <c r="H12" s="212">
        <v>358</v>
      </c>
      <c r="I12" s="212">
        <v>18</v>
      </c>
      <c r="J12" s="67"/>
    </row>
    <row r="13" spans="1:10">
      <c r="A13" s="100" t="s">
        <v>384</v>
      </c>
      <c r="B13" s="212">
        <v>513</v>
      </c>
      <c r="C13" s="212">
        <v>122</v>
      </c>
      <c r="D13" s="187">
        <v>40875</v>
      </c>
      <c r="E13" s="187">
        <v>6815</v>
      </c>
      <c r="F13" s="212">
        <v>138</v>
      </c>
      <c r="G13" s="187">
        <v>1250</v>
      </c>
      <c r="H13" s="212">
        <v>367</v>
      </c>
      <c r="I13" s="212">
        <v>29</v>
      </c>
      <c r="J13" s="67"/>
    </row>
    <row r="14" spans="1:10">
      <c r="A14" s="61"/>
      <c r="B14" s="61"/>
      <c r="C14" s="61"/>
      <c r="D14" s="61"/>
      <c r="E14" s="61"/>
      <c r="F14" s="61"/>
      <c r="G14" s="61"/>
      <c r="H14" s="61"/>
      <c r="I14" s="61"/>
      <c r="J14" s="67"/>
    </row>
    <row r="15" spans="1:10">
      <c r="A15" s="192" t="s">
        <v>71</v>
      </c>
      <c r="B15" s="71"/>
      <c r="C15" s="71"/>
      <c r="D15" s="71"/>
      <c r="E15" s="56"/>
      <c r="F15" s="56"/>
      <c r="G15" s="56"/>
      <c r="H15" s="56"/>
      <c r="I15" s="56"/>
      <c r="J15" s="67"/>
    </row>
    <row r="16" spans="1:10">
      <c r="A16" s="56" t="s">
        <v>450</v>
      </c>
      <c r="B16" s="56"/>
      <c r="C16" s="56"/>
      <c r="D16" s="56"/>
      <c r="E16" s="56"/>
      <c r="F16" s="56"/>
      <c r="G16" s="56"/>
      <c r="H16" s="56"/>
      <c r="I16" s="56"/>
      <c r="J16" s="56"/>
    </row>
    <row r="17" spans="1:10">
      <c r="A17" s="72" t="s">
        <v>276</v>
      </c>
      <c r="B17" s="56"/>
      <c r="C17" s="56"/>
      <c r="D17" s="56"/>
      <c r="E17" s="56"/>
      <c r="F17" s="56"/>
      <c r="G17" s="56"/>
      <c r="H17" s="56"/>
      <c r="I17" s="56"/>
      <c r="J17" s="56"/>
    </row>
    <row r="18" spans="1:10">
      <c r="A18" s="72" t="s">
        <v>406</v>
      </c>
      <c r="J18" s="56"/>
    </row>
    <row r="19" spans="1:10">
      <c r="A19" s="9" t="s">
        <v>277</v>
      </c>
    </row>
  </sheetData>
  <customSheetViews>
    <customSheetView guid="{E42AE2B3-2A9C-409C-9F7C-8B4CA826D25B}" showPageBreaks="1">
      <selection activeCell="D2" sqref="D2"/>
      <pageMargins left="0.78700000000000003" right="0.78700000000000003" top="0.98399999999999999" bottom="0.98399999999999999" header="0.51200000000000001" footer="0.51200000000000001"/>
      <pageSetup paperSize="9" scale="95" orientation="portrait" r:id="rId1"/>
      <headerFooter alignWithMargins="0"/>
    </customSheetView>
    <customSheetView guid="{D282D6D6-A226-4783-9706-5CDDB3E30904}" topLeftCell="A10">
      <selection activeCell="B14" sqref="B14"/>
      <pageMargins left="0.78700000000000003" right="0.78700000000000003" top="0.98399999999999999" bottom="0.98399999999999999" header="0.51200000000000001" footer="0.51200000000000001"/>
      <pageSetup paperSize="9" scale="95" orientation="portrait" r:id="rId2"/>
      <headerFooter alignWithMargins="0"/>
    </customSheetView>
    <customSheetView guid="{228B3BAB-2E26-4368-A9A2-F2CA251735A9}" showRuler="0">
      <pageMargins left="0.78700000000000003" right="0.78700000000000003" top="0.98399999999999999" bottom="0.98399999999999999" header="0.51200000000000001" footer="0.51200000000000001"/>
      <pageSetup paperSize="9" scale="95" orientation="portrait" horizontalDpi="400" verticalDpi="400" r:id="rId3"/>
      <headerFooter alignWithMargins="0"/>
    </customSheetView>
    <customSheetView guid="{64222206-AEFA-4CF6-BDB8-A783009B84FD}">
      <pageMargins left="0.78700000000000003" right="0.78700000000000003" top="0.98399999999999999" bottom="0.98399999999999999" header="0.51200000000000001" footer="0.51200000000000001"/>
      <pageSetup paperSize="9" scale="95" orientation="portrait" horizontalDpi="400" verticalDpi="400" r:id="rId4"/>
      <headerFooter alignWithMargins="0"/>
    </customSheetView>
    <customSheetView guid="{8FE567EE-0299-42D7-A330-C794ECB6892E}" showRuler="0">
      <pageMargins left="0.78700000000000003" right="0.78700000000000003" top="0.98399999999999999" bottom="0.98399999999999999" header="0.51200000000000001" footer="0.51200000000000001"/>
      <pageSetup paperSize="9" scale="95" orientation="portrait" horizontalDpi="400" verticalDpi="400" r:id="rId5"/>
      <headerFooter alignWithMargins="0"/>
    </customSheetView>
    <customSheetView guid="{60392875-C6C4-4C65-BD14-BD6AB82704C6}">
      <selection activeCell="B13" sqref="B13:I13"/>
      <pageMargins left="0.78700000000000003" right="0.78700000000000003" top="0.98399999999999999" bottom="0.98399999999999999" header="0.51200000000000001" footer="0.51200000000000001"/>
      <pageSetup paperSize="9" scale="95" orientation="portrait" horizontalDpi="400" verticalDpi="400" r:id="rId6"/>
      <headerFooter alignWithMargins="0"/>
    </customSheetView>
    <customSheetView guid="{33495744-9C9C-40C7-9B4A-141C7A4D514D}">
      <selection activeCell="B13" sqref="B13:I13"/>
      <pageMargins left="0.78700000000000003" right="0.78700000000000003" top="0.98399999999999999" bottom="0.98399999999999999" header="0.51200000000000001" footer="0.51200000000000001"/>
      <pageSetup paperSize="9" scale="95" orientation="portrait" horizontalDpi="400" verticalDpi="400" r:id="rId7"/>
      <headerFooter alignWithMargins="0"/>
    </customSheetView>
    <customSheetView guid="{BC5F2D14-7858-407A-97D0-33F85A51D82F}" topLeftCell="A10">
      <selection activeCell="B14" sqref="B14"/>
      <pageMargins left="0.78700000000000003" right="0.78700000000000003" top="0.98399999999999999" bottom="0.98399999999999999" header="0.51200000000000001" footer="0.51200000000000001"/>
      <pageSetup paperSize="9" scale="95" orientation="portrait" r:id="rId8"/>
      <headerFooter alignWithMargins="0"/>
    </customSheetView>
    <customSheetView guid="{1505D1DF-12F1-4ACA-9DD9-B846A9995C6E}">
      <selection activeCell="B13" sqref="B13:I13"/>
      <pageMargins left="0.78700000000000003" right="0.78700000000000003" top="0.98399999999999999" bottom="0.98399999999999999" header="0.51200000000000001" footer="0.51200000000000001"/>
      <pageSetup paperSize="9" scale="95" orientation="portrait" horizontalDpi="400" verticalDpi="400" r:id="rId9"/>
      <headerFooter alignWithMargins="0"/>
    </customSheetView>
    <customSheetView guid="{FACBA546-B45A-4EB8-B63F-DF2E0A0DE3CE}" showPageBreaks="1">
      <selection activeCell="K19" sqref="K19"/>
      <pageMargins left="0.78700000000000003" right="0.78700000000000003" top="0.98399999999999999" bottom="0.98399999999999999" header="0.51200000000000001" footer="0.51200000000000001"/>
      <pageSetup paperSize="9" scale="95" orientation="portrait" r:id="rId10"/>
      <headerFooter alignWithMargins="0"/>
    </customSheetView>
    <customSheetView guid="{5E0907E9-959E-4590-846D-765447526767}" showPageBreaks="1">
      <selection activeCell="B13" sqref="B13"/>
      <pageMargins left="0.78700000000000003" right="0.78700000000000003" top="0.98399999999999999" bottom="0.98399999999999999" header="0.51200000000000001" footer="0.51200000000000001"/>
      <pageSetup paperSize="9" scale="95" orientation="portrait" r:id="rId11"/>
      <headerFooter alignWithMargins="0"/>
    </customSheetView>
  </customSheetViews>
  <mergeCells count="1">
    <mergeCell ref="B4:C4"/>
  </mergeCells>
  <phoneticPr fontId="3"/>
  <pageMargins left="0.78700000000000003" right="0.78700000000000003" top="0.98399999999999999" bottom="0.98399999999999999" header="0.51200000000000001" footer="0.51200000000000001"/>
  <pageSetup paperSize="9" scale="95" orientation="portrait" r:id="rId1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7"/>
  <sheetViews>
    <sheetView view="pageBreakPreview" zoomScaleNormal="100" zoomScaleSheetLayoutView="100" workbookViewId="0">
      <selection activeCell="E1" sqref="E1"/>
    </sheetView>
  </sheetViews>
  <sheetFormatPr defaultRowHeight="13.5"/>
  <cols>
    <col min="1" max="1" width="7.25" style="9" customWidth="1"/>
    <col min="2" max="2" width="3.75" style="9" customWidth="1"/>
    <col min="3" max="3" width="9" style="9"/>
    <col min="4" max="4" width="9.625" style="9" customWidth="1"/>
    <col min="5" max="5" width="6.625" style="13" customWidth="1"/>
    <col min="6" max="6" width="5.625" style="9" customWidth="1"/>
    <col min="7" max="7" width="3.125" style="9" customWidth="1"/>
    <col min="8" max="8" width="10.625" style="9" customWidth="1"/>
    <col min="9" max="9" width="5.875" style="9" customWidth="1"/>
    <col min="10" max="10" width="5.375" style="9" customWidth="1"/>
    <col min="11" max="11" width="10.75" style="9" customWidth="1"/>
    <col min="12" max="12" width="11.5" style="9" customWidth="1"/>
    <col min="13" max="13" width="9" style="9"/>
    <col min="14" max="19" width="12.625" style="9" customWidth="1"/>
    <col min="20" max="16384" width="9" style="9"/>
  </cols>
  <sheetData>
    <row r="2" spans="1:20">
      <c r="A2" s="56" t="s">
        <v>380</v>
      </c>
      <c r="B2" s="56"/>
      <c r="C2" s="56"/>
      <c r="D2" s="56"/>
      <c r="E2" s="64"/>
      <c r="F2" s="56"/>
      <c r="G2" s="56"/>
      <c r="H2" s="56"/>
      <c r="I2" s="56"/>
      <c r="J2" s="56"/>
      <c r="K2" s="56"/>
      <c r="L2" s="56"/>
      <c r="M2" s="56"/>
      <c r="N2" s="56" t="s">
        <v>381</v>
      </c>
      <c r="O2" s="56"/>
      <c r="P2" s="56"/>
      <c r="Q2" s="56"/>
      <c r="R2" s="56"/>
      <c r="S2" s="56"/>
      <c r="T2" s="56"/>
    </row>
    <row r="3" spans="1:20">
      <c r="A3" s="61"/>
      <c r="B3" s="61"/>
      <c r="C3" s="61"/>
      <c r="D3" s="61"/>
      <c r="E3" s="64"/>
      <c r="F3" s="56"/>
      <c r="G3" s="56"/>
      <c r="H3" s="56"/>
      <c r="I3" s="56"/>
      <c r="J3" s="56"/>
      <c r="K3" s="56"/>
      <c r="L3" s="56"/>
      <c r="M3" s="56"/>
      <c r="N3" s="61"/>
      <c r="O3" s="61"/>
      <c r="P3" s="61"/>
      <c r="Q3" s="61"/>
      <c r="R3" s="346" t="s">
        <v>234</v>
      </c>
      <c r="S3" s="346"/>
      <c r="T3" s="56"/>
    </row>
    <row r="4" spans="1:20">
      <c r="A4" s="283" t="s">
        <v>235</v>
      </c>
      <c r="B4" s="283"/>
      <c r="C4" s="283"/>
      <c r="D4" s="284"/>
      <c r="E4" s="279" t="s">
        <v>236</v>
      </c>
      <c r="F4" s="280"/>
      <c r="G4" s="280"/>
      <c r="H4" s="281"/>
      <c r="I4" s="279" t="s">
        <v>237</v>
      </c>
      <c r="J4" s="280"/>
      <c r="K4" s="281"/>
      <c r="L4" s="282" t="s">
        <v>238</v>
      </c>
      <c r="M4" s="56"/>
      <c r="N4" s="57" t="s">
        <v>109</v>
      </c>
      <c r="O4" s="58" t="s">
        <v>239</v>
      </c>
      <c r="P4" s="57" t="s">
        <v>240</v>
      </c>
      <c r="Q4" s="58" t="s">
        <v>241</v>
      </c>
      <c r="R4" s="58" t="s">
        <v>242</v>
      </c>
      <c r="S4" s="57" t="s">
        <v>243</v>
      </c>
      <c r="T4" s="56"/>
    </row>
    <row r="5" spans="1:20">
      <c r="A5" s="286"/>
      <c r="B5" s="286"/>
      <c r="C5" s="286"/>
      <c r="D5" s="287"/>
      <c r="E5" s="279" t="s">
        <v>244</v>
      </c>
      <c r="F5" s="280"/>
      <c r="G5" s="281"/>
      <c r="H5" s="58" t="s">
        <v>245</v>
      </c>
      <c r="I5" s="279" t="s">
        <v>244</v>
      </c>
      <c r="J5" s="281"/>
      <c r="K5" s="58" t="s">
        <v>245</v>
      </c>
      <c r="L5" s="285"/>
      <c r="M5" s="56"/>
      <c r="N5" s="56"/>
      <c r="O5" s="56"/>
      <c r="P5" s="56"/>
      <c r="Q5" s="56"/>
      <c r="R5" s="56"/>
      <c r="S5" s="56"/>
      <c r="T5" s="56"/>
    </row>
    <row r="6" spans="1:20" ht="13.5" customHeight="1">
      <c r="A6" s="320" t="s">
        <v>184</v>
      </c>
      <c r="B6" s="338" t="s">
        <v>185</v>
      </c>
      <c r="C6" s="339"/>
      <c r="D6" s="340"/>
      <c r="E6" s="264">
        <v>182</v>
      </c>
      <c r="F6" s="264">
        <v>-22</v>
      </c>
      <c r="G6" s="68"/>
      <c r="H6" s="265">
        <v>8</v>
      </c>
      <c r="I6" s="265">
        <v>78</v>
      </c>
      <c r="J6" s="265"/>
      <c r="K6" s="265">
        <v>2</v>
      </c>
      <c r="L6" s="265">
        <v>4</v>
      </c>
      <c r="M6" s="173"/>
      <c r="N6" s="64" t="s">
        <v>296</v>
      </c>
      <c r="O6" s="233">
        <f>SUM(P6:S6)</f>
        <v>115</v>
      </c>
      <c r="P6" s="233">
        <v>12</v>
      </c>
      <c r="Q6" s="233">
        <v>90</v>
      </c>
      <c r="R6" s="233">
        <v>1</v>
      </c>
      <c r="S6" s="233">
        <v>12</v>
      </c>
      <c r="T6" s="56"/>
    </row>
    <row r="7" spans="1:20" ht="13.5" customHeight="1">
      <c r="A7" s="321"/>
      <c r="B7" s="341" t="s">
        <v>186</v>
      </c>
      <c r="C7" s="344" t="s">
        <v>187</v>
      </c>
      <c r="D7" s="333"/>
      <c r="E7" s="264">
        <v>99</v>
      </c>
      <c r="F7" s="264">
        <v>-4</v>
      </c>
      <c r="G7" s="68"/>
      <c r="H7" s="265">
        <v>5</v>
      </c>
      <c r="I7" s="265">
        <v>42</v>
      </c>
      <c r="J7" s="265"/>
      <c r="K7" s="265">
        <v>2</v>
      </c>
      <c r="L7" s="265">
        <v>7</v>
      </c>
      <c r="M7" s="173"/>
      <c r="N7" s="64" t="s">
        <v>320</v>
      </c>
      <c r="O7" s="233">
        <f>SUM(P7:S7)</f>
        <v>121</v>
      </c>
      <c r="P7" s="233">
        <v>12</v>
      </c>
      <c r="Q7" s="233">
        <v>93</v>
      </c>
      <c r="R7" s="233">
        <v>2</v>
      </c>
      <c r="S7" s="233">
        <v>14</v>
      </c>
      <c r="T7" s="56"/>
    </row>
    <row r="8" spans="1:20">
      <c r="A8" s="321"/>
      <c r="B8" s="342"/>
      <c r="C8" s="344" t="s">
        <v>188</v>
      </c>
      <c r="D8" s="333"/>
      <c r="E8" s="264">
        <v>379</v>
      </c>
      <c r="F8" s="264">
        <v>-4</v>
      </c>
      <c r="G8" s="68"/>
      <c r="H8" s="265">
        <v>9</v>
      </c>
      <c r="I8" s="265">
        <v>74</v>
      </c>
      <c r="J8" s="265"/>
      <c r="K8" s="265">
        <v>2</v>
      </c>
      <c r="L8" s="265">
        <v>12</v>
      </c>
      <c r="M8" s="173"/>
      <c r="N8" s="64" t="s">
        <v>321</v>
      </c>
      <c r="O8" s="233">
        <f>SUM(P8:S8)</f>
        <v>120</v>
      </c>
      <c r="P8" s="233">
        <v>11</v>
      </c>
      <c r="Q8" s="233">
        <v>93</v>
      </c>
      <c r="R8" s="233">
        <v>3</v>
      </c>
      <c r="S8" s="233">
        <v>13</v>
      </c>
      <c r="T8" s="56"/>
    </row>
    <row r="9" spans="1:20">
      <c r="A9" s="321"/>
      <c r="B9" s="342"/>
      <c r="C9" s="344" t="s">
        <v>189</v>
      </c>
      <c r="D9" s="333"/>
      <c r="E9" s="264">
        <v>67</v>
      </c>
      <c r="F9" s="264">
        <v>-4</v>
      </c>
      <c r="G9" s="68"/>
      <c r="H9" s="265">
        <v>1</v>
      </c>
      <c r="I9" s="265">
        <v>45</v>
      </c>
      <c r="J9" s="265"/>
      <c r="K9" s="266" t="s">
        <v>433</v>
      </c>
      <c r="L9" s="265">
        <v>3</v>
      </c>
      <c r="M9" s="173"/>
      <c r="N9" s="64" t="s">
        <v>297</v>
      </c>
      <c r="O9" s="233">
        <v>126</v>
      </c>
      <c r="P9" s="233">
        <v>13</v>
      </c>
      <c r="Q9" s="233">
        <v>95</v>
      </c>
      <c r="R9" s="233">
        <v>5</v>
      </c>
      <c r="S9" s="233">
        <v>13</v>
      </c>
      <c r="T9" s="56"/>
    </row>
    <row r="10" spans="1:20">
      <c r="A10" s="321"/>
      <c r="B10" s="342"/>
      <c r="C10" s="344" t="s">
        <v>190</v>
      </c>
      <c r="D10" s="333"/>
      <c r="E10" s="264">
        <v>76</v>
      </c>
      <c r="F10" s="264">
        <v>-20</v>
      </c>
      <c r="G10" s="68"/>
      <c r="H10" s="266" t="s">
        <v>418</v>
      </c>
      <c r="I10" s="265">
        <v>67</v>
      </c>
      <c r="J10" s="265"/>
      <c r="K10" s="265">
        <v>3</v>
      </c>
      <c r="L10" s="265">
        <v>1</v>
      </c>
      <c r="M10" s="173"/>
      <c r="N10" s="64" t="s">
        <v>298</v>
      </c>
      <c r="O10" s="233">
        <f>SUM(P10:S10)</f>
        <v>124</v>
      </c>
      <c r="P10" s="233">
        <v>12</v>
      </c>
      <c r="Q10" s="233">
        <v>93</v>
      </c>
      <c r="R10" s="233">
        <v>6</v>
      </c>
      <c r="S10" s="233">
        <v>13</v>
      </c>
      <c r="T10" s="56"/>
    </row>
    <row r="11" spans="1:20">
      <c r="A11" s="321"/>
      <c r="B11" s="342"/>
      <c r="C11" s="344" t="s">
        <v>191</v>
      </c>
      <c r="D11" s="333"/>
      <c r="E11" s="264">
        <v>10</v>
      </c>
      <c r="F11" s="264">
        <v>-1</v>
      </c>
      <c r="G11" s="68"/>
      <c r="H11" s="266" t="s">
        <v>418</v>
      </c>
      <c r="I11" s="265">
        <v>9</v>
      </c>
      <c r="J11" s="265"/>
      <c r="K11" s="265">
        <v>1</v>
      </c>
      <c r="L11" s="265">
        <v>2</v>
      </c>
      <c r="M11" s="173"/>
      <c r="N11" s="64" t="s">
        <v>299</v>
      </c>
      <c r="O11" s="233">
        <v>125</v>
      </c>
      <c r="P11" s="233">
        <v>12</v>
      </c>
      <c r="Q11" s="233">
        <v>92</v>
      </c>
      <c r="R11" s="233">
        <v>6</v>
      </c>
      <c r="S11" s="233">
        <v>15</v>
      </c>
      <c r="T11" s="56"/>
    </row>
    <row r="12" spans="1:20">
      <c r="A12" s="322"/>
      <c r="B12" s="343"/>
      <c r="C12" s="345" t="s">
        <v>192</v>
      </c>
      <c r="D12" s="328"/>
      <c r="E12" s="264">
        <v>5</v>
      </c>
      <c r="F12" s="68"/>
      <c r="G12" s="264"/>
      <c r="H12" s="266" t="s">
        <v>418</v>
      </c>
      <c r="I12" s="265">
        <v>8</v>
      </c>
      <c r="J12" s="265"/>
      <c r="K12" s="266" t="s">
        <v>418</v>
      </c>
      <c r="L12" s="266" t="s">
        <v>418</v>
      </c>
      <c r="M12" s="173"/>
      <c r="N12" s="68" t="s">
        <v>390</v>
      </c>
      <c r="O12" s="233">
        <v>136</v>
      </c>
      <c r="P12" s="233">
        <v>16</v>
      </c>
      <c r="Q12" s="233">
        <v>97</v>
      </c>
      <c r="R12" s="233">
        <v>9</v>
      </c>
      <c r="S12" s="233">
        <v>14</v>
      </c>
      <c r="T12" s="56"/>
    </row>
    <row r="13" spans="1:20">
      <c r="A13" s="334" t="s">
        <v>193</v>
      </c>
      <c r="B13" s="334"/>
      <c r="C13" s="334"/>
      <c r="D13" s="335"/>
      <c r="E13" s="264">
        <v>1</v>
      </c>
      <c r="F13" s="68" t="s">
        <v>430</v>
      </c>
      <c r="H13" s="266" t="s">
        <v>434</v>
      </c>
      <c r="I13" s="68">
        <v>4</v>
      </c>
      <c r="J13" s="267" t="s">
        <v>435</v>
      </c>
      <c r="K13" s="266" t="s">
        <v>429</v>
      </c>
      <c r="L13" s="266" t="s">
        <v>434</v>
      </c>
      <c r="M13" s="173"/>
      <c r="N13" s="73"/>
      <c r="O13" s="234"/>
      <c r="P13" s="234"/>
      <c r="Q13" s="234"/>
      <c r="R13" s="234"/>
      <c r="S13" s="234"/>
      <c r="T13" s="56"/>
    </row>
    <row r="14" spans="1:20" ht="13.5" customHeight="1">
      <c r="A14" s="336" t="s">
        <v>209</v>
      </c>
      <c r="B14" s="323" t="s">
        <v>194</v>
      </c>
      <c r="C14" s="324"/>
      <c r="D14" s="325"/>
      <c r="E14" s="266" t="s">
        <v>418</v>
      </c>
      <c r="F14" s="68"/>
      <c r="G14" s="264"/>
      <c r="H14" s="266" t="s">
        <v>436</v>
      </c>
      <c r="I14" s="265">
        <v>10</v>
      </c>
      <c r="J14" s="68"/>
      <c r="K14" s="265">
        <v>1</v>
      </c>
      <c r="L14" s="265">
        <v>4</v>
      </c>
      <c r="M14" s="173"/>
      <c r="N14" s="235" t="s">
        <v>389</v>
      </c>
      <c r="O14" s="56"/>
      <c r="P14" s="56"/>
      <c r="Q14" s="56"/>
      <c r="R14" s="56"/>
      <c r="S14" s="56"/>
      <c r="T14" s="56"/>
    </row>
    <row r="15" spans="1:20">
      <c r="A15" s="337"/>
      <c r="B15" s="326" t="s">
        <v>195</v>
      </c>
      <c r="C15" s="327"/>
      <c r="D15" s="328"/>
      <c r="E15" s="264">
        <v>3</v>
      </c>
      <c r="F15" s="68"/>
      <c r="G15" s="264"/>
      <c r="H15" s="266" t="s">
        <v>429</v>
      </c>
      <c r="I15" s="265">
        <v>8</v>
      </c>
      <c r="J15" s="68"/>
      <c r="K15" s="266" t="s">
        <v>429</v>
      </c>
      <c r="L15" s="265">
        <v>3</v>
      </c>
      <c r="M15" s="173"/>
      <c r="N15" s="56" t="s">
        <v>403</v>
      </c>
      <c r="O15" s="56"/>
      <c r="P15" s="56"/>
      <c r="Q15" s="56"/>
      <c r="R15" s="56"/>
      <c r="S15" s="56"/>
      <c r="T15" s="56"/>
    </row>
    <row r="16" spans="1:20" ht="13.5" customHeight="1">
      <c r="A16" s="320" t="s">
        <v>196</v>
      </c>
      <c r="B16" s="323" t="s">
        <v>197</v>
      </c>
      <c r="C16" s="324"/>
      <c r="D16" s="325"/>
      <c r="E16" s="264">
        <v>47</v>
      </c>
      <c r="F16" s="264">
        <v>-2</v>
      </c>
      <c r="G16" s="68"/>
      <c r="H16" s="265">
        <v>3</v>
      </c>
      <c r="I16" s="265">
        <v>40</v>
      </c>
      <c r="J16" s="68"/>
      <c r="K16" s="266" t="s">
        <v>437</v>
      </c>
      <c r="L16" s="265">
        <v>3</v>
      </c>
      <c r="M16" s="173"/>
      <c r="T16" s="56"/>
    </row>
    <row r="17" spans="1:20">
      <c r="A17" s="321"/>
      <c r="B17" s="331" t="s">
        <v>198</v>
      </c>
      <c r="C17" s="332"/>
      <c r="D17" s="333"/>
      <c r="E17" s="264">
        <v>18</v>
      </c>
      <c r="F17" s="68"/>
      <c r="G17" s="264"/>
      <c r="H17" s="266" t="s">
        <v>437</v>
      </c>
      <c r="I17" s="265">
        <v>16</v>
      </c>
      <c r="J17" s="68"/>
      <c r="K17" s="266" t="s">
        <v>437</v>
      </c>
      <c r="L17" s="266" t="s">
        <v>437</v>
      </c>
      <c r="M17" s="173"/>
      <c r="N17" s="56"/>
      <c r="O17" s="56"/>
      <c r="P17" s="56"/>
      <c r="Q17" s="56"/>
      <c r="R17" s="56"/>
      <c r="S17" s="56"/>
      <c r="T17" s="56"/>
    </row>
    <row r="18" spans="1:20">
      <c r="A18" s="321"/>
      <c r="B18" s="331" t="s">
        <v>199</v>
      </c>
      <c r="C18" s="332"/>
      <c r="D18" s="333"/>
      <c r="E18" s="264">
        <v>14</v>
      </c>
      <c r="F18" s="264">
        <v>-1</v>
      </c>
      <c r="G18" s="68"/>
      <c r="H18" s="266" t="s">
        <v>437</v>
      </c>
      <c r="I18" s="265">
        <v>6</v>
      </c>
      <c r="J18" s="68"/>
      <c r="K18" s="266" t="s">
        <v>437</v>
      </c>
      <c r="L18" s="265">
        <v>2</v>
      </c>
      <c r="M18" s="173"/>
      <c r="N18" s="56"/>
      <c r="O18" s="56"/>
      <c r="P18" s="56"/>
      <c r="Q18" s="56"/>
      <c r="R18" s="56"/>
      <c r="S18" s="56"/>
      <c r="T18" s="56"/>
    </row>
    <row r="19" spans="1:20">
      <c r="A19" s="322"/>
      <c r="B19" s="326" t="s">
        <v>200</v>
      </c>
      <c r="C19" s="327"/>
      <c r="D19" s="328"/>
      <c r="E19" s="264">
        <v>4</v>
      </c>
      <c r="F19" s="68"/>
      <c r="G19" s="264"/>
      <c r="H19" s="266" t="s">
        <v>429</v>
      </c>
      <c r="I19" s="266" t="s">
        <v>437</v>
      </c>
      <c r="J19" s="68"/>
      <c r="K19" s="266" t="s">
        <v>418</v>
      </c>
      <c r="L19" s="266" t="s">
        <v>437</v>
      </c>
      <c r="M19" s="173"/>
      <c r="N19" s="236"/>
      <c r="O19" s="56"/>
      <c r="P19" s="56"/>
      <c r="Q19" s="56"/>
      <c r="R19" s="56"/>
      <c r="S19" s="56"/>
      <c r="T19" s="56"/>
    </row>
    <row r="20" spans="1:20" ht="13.5" customHeight="1">
      <c r="A20" s="320" t="s">
        <v>201</v>
      </c>
      <c r="B20" s="323" t="s">
        <v>210</v>
      </c>
      <c r="C20" s="324"/>
      <c r="D20" s="325"/>
      <c r="E20" s="264">
        <v>4</v>
      </c>
      <c r="F20" s="68"/>
      <c r="G20" s="264"/>
      <c r="H20" s="266" t="s">
        <v>418</v>
      </c>
      <c r="I20" s="265" t="s">
        <v>418</v>
      </c>
      <c r="J20" s="68"/>
      <c r="K20" s="266" t="s">
        <v>418</v>
      </c>
      <c r="L20" s="266" t="s">
        <v>418</v>
      </c>
      <c r="M20" s="173"/>
      <c r="N20" s="56"/>
      <c r="O20" s="56"/>
      <c r="P20" s="56"/>
      <c r="Q20" s="56"/>
      <c r="R20" s="56"/>
      <c r="S20" s="56"/>
      <c r="T20" s="56"/>
    </row>
    <row r="21" spans="1:20" ht="13.5" customHeight="1">
      <c r="A21" s="321"/>
      <c r="B21" s="331" t="s">
        <v>203</v>
      </c>
      <c r="C21" s="332"/>
      <c r="D21" s="333"/>
      <c r="E21" s="264">
        <v>3</v>
      </c>
      <c r="F21" s="68"/>
      <c r="G21" s="264"/>
      <c r="H21" s="266" t="s">
        <v>418</v>
      </c>
      <c r="I21" s="265" t="s">
        <v>418</v>
      </c>
      <c r="J21" s="68"/>
      <c r="K21" s="266" t="s">
        <v>418</v>
      </c>
      <c r="L21" s="266" t="s">
        <v>418</v>
      </c>
      <c r="M21" s="173"/>
      <c r="N21" s="56"/>
      <c r="O21" s="56"/>
      <c r="P21" s="56"/>
      <c r="Q21" s="56"/>
      <c r="R21" s="56"/>
      <c r="S21" s="56"/>
      <c r="T21" s="56"/>
    </row>
    <row r="22" spans="1:20">
      <c r="A22" s="322"/>
      <c r="B22" s="326" t="s">
        <v>202</v>
      </c>
      <c r="C22" s="327"/>
      <c r="D22" s="328"/>
      <c r="E22" s="264">
        <v>4</v>
      </c>
      <c r="F22" s="68" t="s">
        <v>431</v>
      </c>
      <c r="H22" s="266" t="s">
        <v>418</v>
      </c>
      <c r="I22" s="265">
        <v>1</v>
      </c>
      <c r="J22" s="264" t="s">
        <v>430</v>
      </c>
      <c r="K22" s="266" t="s">
        <v>418</v>
      </c>
      <c r="L22" s="266" t="s">
        <v>418</v>
      </c>
      <c r="M22" s="173"/>
      <c r="N22" s="56"/>
      <c r="O22" s="56"/>
      <c r="P22" s="56"/>
      <c r="Q22" s="56"/>
      <c r="R22" s="56"/>
      <c r="S22" s="56"/>
      <c r="T22" s="56"/>
    </row>
    <row r="23" spans="1:20" ht="13.5" customHeight="1">
      <c r="A23" s="320" t="s">
        <v>204</v>
      </c>
      <c r="B23" s="323" t="s">
        <v>205</v>
      </c>
      <c r="C23" s="324"/>
      <c r="D23" s="325"/>
      <c r="E23" s="264">
        <v>1</v>
      </c>
      <c r="F23" s="68"/>
      <c r="G23" s="264"/>
      <c r="H23" s="266" t="s">
        <v>438</v>
      </c>
      <c r="I23" s="266" t="s">
        <v>438</v>
      </c>
      <c r="J23" s="68"/>
      <c r="K23" s="266" t="s">
        <v>438</v>
      </c>
      <c r="L23" s="266" t="s">
        <v>438</v>
      </c>
      <c r="M23" s="173"/>
      <c r="N23" s="56"/>
      <c r="O23" s="56"/>
      <c r="P23" s="56"/>
      <c r="Q23" s="56"/>
      <c r="R23" s="56"/>
      <c r="S23" s="56"/>
      <c r="T23" s="56"/>
    </row>
    <row r="24" spans="1:20">
      <c r="A24" s="322"/>
      <c r="B24" s="326" t="s">
        <v>195</v>
      </c>
      <c r="C24" s="327"/>
      <c r="D24" s="328"/>
      <c r="E24" s="264">
        <v>8</v>
      </c>
      <c r="F24" s="68"/>
      <c r="G24" s="264"/>
      <c r="H24" s="265">
        <v>1</v>
      </c>
      <c r="I24" s="265">
        <v>74</v>
      </c>
      <c r="J24" s="68"/>
      <c r="K24" s="265">
        <v>5</v>
      </c>
      <c r="L24" s="266" t="s">
        <v>429</v>
      </c>
      <c r="M24" s="173"/>
      <c r="N24" s="56"/>
      <c r="O24" s="56"/>
      <c r="P24" s="56"/>
      <c r="Q24" s="56"/>
      <c r="R24" s="56"/>
      <c r="S24" s="56"/>
      <c r="T24" s="56"/>
    </row>
    <row r="25" spans="1:20" ht="13.5" customHeight="1">
      <c r="A25" s="320" t="s">
        <v>318</v>
      </c>
      <c r="B25" s="323" t="s">
        <v>319</v>
      </c>
      <c r="C25" s="324"/>
      <c r="D25" s="325"/>
      <c r="E25" s="268">
        <v>340</v>
      </c>
      <c r="F25" s="68"/>
      <c r="G25" s="268"/>
      <c r="H25" s="269">
        <v>5</v>
      </c>
      <c r="I25" s="270" t="s">
        <v>418</v>
      </c>
      <c r="J25" s="68"/>
      <c r="K25" s="271" t="s">
        <v>418</v>
      </c>
      <c r="L25" s="271" t="s">
        <v>429</v>
      </c>
      <c r="M25" s="237"/>
      <c r="N25" s="56"/>
      <c r="O25" s="56"/>
      <c r="P25" s="56"/>
      <c r="Q25" s="56"/>
      <c r="R25" s="56"/>
      <c r="S25" s="56"/>
      <c r="T25" s="56"/>
    </row>
    <row r="26" spans="1:20" ht="13.5" customHeight="1">
      <c r="A26" s="321"/>
      <c r="B26" s="248" t="s">
        <v>432</v>
      </c>
      <c r="C26" s="249"/>
      <c r="D26" s="250"/>
      <c r="E26" s="268" t="s">
        <v>439</v>
      </c>
      <c r="F26" s="68"/>
      <c r="G26" s="268"/>
      <c r="H26" s="269" t="s">
        <v>429</v>
      </c>
      <c r="I26" s="270" t="s">
        <v>418</v>
      </c>
      <c r="J26" s="68"/>
      <c r="K26" s="271" t="s">
        <v>440</v>
      </c>
      <c r="L26" s="271" t="s">
        <v>418</v>
      </c>
      <c r="M26" s="237"/>
      <c r="N26" s="56"/>
      <c r="O26" s="56"/>
      <c r="P26" s="56"/>
      <c r="Q26" s="56"/>
      <c r="R26" s="56"/>
      <c r="S26" s="56"/>
      <c r="T26" s="56"/>
    </row>
    <row r="27" spans="1:20" ht="13.5" customHeight="1">
      <c r="A27" s="321"/>
      <c r="B27" s="248" t="s">
        <v>194</v>
      </c>
      <c r="C27" s="249"/>
      <c r="D27" s="250"/>
      <c r="E27" s="268" t="s">
        <v>429</v>
      </c>
      <c r="F27" s="68"/>
      <c r="G27" s="268"/>
      <c r="H27" s="269" t="s">
        <v>440</v>
      </c>
      <c r="I27" s="270" t="s">
        <v>418</v>
      </c>
      <c r="J27" s="68"/>
      <c r="K27" s="271" t="s">
        <v>429</v>
      </c>
      <c r="L27" s="271" t="s">
        <v>429</v>
      </c>
      <c r="M27" s="237"/>
      <c r="N27" s="56"/>
      <c r="O27" s="56"/>
      <c r="P27" s="56"/>
      <c r="Q27" s="56"/>
      <c r="R27" s="56"/>
      <c r="S27" s="56"/>
      <c r="T27" s="56"/>
    </row>
    <row r="28" spans="1:20">
      <c r="A28" s="322"/>
      <c r="B28" s="326" t="s">
        <v>196</v>
      </c>
      <c r="C28" s="327"/>
      <c r="D28" s="328"/>
      <c r="E28" s="264">
        <v>2</v>
      </c>
      <c r="F28" s="68"/>
      <c r="G28" s="264"/>
      <c r="H28" s="266" t="s">
        <v>418</v>
      </c>
      <c r="I28" s="267" t="s">
        <v>418</v>
      </c>
      <c r="J28" s="68"/>
      <c r="K28" s="266" t="s">
        <v>440</v>
      </c>
      <c r="L28" s="266" t="s">
        <v>441</v>
      </c>
      <c r="M28" s="173"/>
      <c r="N28" s="56"/>
      <c r="O28" s="56"/>
      <c r="P28" s="56"/>
      <c r="Q28" s="56"/>
      <c r="R28" s="56"/>
      <c r="S28" s="56"/>
      <c r="T28" s="56"/>
    </row>
    <row r="29" spans="1:20">
      <c r="A29" s="329" t="s">
        <v>206</v>
      </c>
      <c r="B29" s="329"/>
      <c r="C29" s="329"/>
      <c r="D29" s="330"/>
      <c r="E29" s="272">
        <f>SUM(E6:E28)</f>
        <v>1267</v>
      </c>
      <c r="F29" s="273">
        <f>SUM(F6:F28)</f>
        <v>-58</v>
      </c>
      <c r="G29" s="273" t="s">
        <v>442</v>
      </c>
      <c r="H29" s="273">
        <f>SUM(H6:H28)</f>
        <v>32</v>
      </c>
      <c r="I29" s="273">
        <f>SUM(I6:I28)</f>
        <v>482</v>
      </c>
      <c r="J29" s="273" t="s">
        <v>442</v>
      </c>
      <c r="K29" s="273">
        <f>SUM(K6:K28)</f>
        <v>16</v>
      </c>
      <c r="L29" s="273">
        <f>SUM(L6:L28)</f>
        <v>41</v>
      </c>
      <c r="M29" s="173"/>
      <c r="N29" s="56"/>
      <c r="O29" s="56"/>
      <c r="P29" s="56"/>
      <c r="Q29" s="56"/>
      <c r="R29" s="56"/>
      <c r="S29" s="56"/>
      <c r="T29" s="56"/>
    </row>
    <row r="30" spans="1:20">
      <c r="A30" s="56" t="s">
        <v>207</v>
      </c>
      <c r="B30" s="56"/>
      <c r="C30" s="56"/>
      <c r="D30" s="56"/>
      <c r="E30" s="64"/>
      <c r="F30" s="56"/>
      <c r="G30" s="56"/>
      <c r="H30" s="212"/>
      <c r="I30" s="56"/>
      <c r="J30" s="56"/>
      <c r="K30" s="56"/>
      <c r="L30" s="56"/>
      <c r="M30" s="56"/>
      <c r="N30" s="56"/>
      <c r="O30" s="56"/>
      <c r="P30" s="56"/>
      <c r="Q30" s="56"/>
      <c r="R30" s="56"/>
      <c r="S30" s="56"/>
      <c r="T30" s="56"/>
    </row>
    <row r="31" spans="1:20">
      <c r="A31" s="56" t="s">
        <v>443</v>
      </c>
      <c r="B31" s="56"/>
      <c r="C31" s="56"/>
      <c r="D31" s="56"/>
      <c r="E31" s="56"/>
      <c r="F31" s="56"/>
      <c r="G31" s="56"/>
      <c r="H31" s="56"/>
      <c r="I31" s="56"/>
      <c r="J31" s="56"/>
      <c r="K31" s="56"/>
      <c r="L31" s="56"/>
      <c r="M31" s="56"/>
      <c r="N31" s="56"/>
      <c r="O31" s="56"/>
      <c r="P31" s="56"/>
      <c r="Q31" s="56"/>
      <c r="R31" s="56"/>
      <c r="S31" s="56"/>
      <c r="T31" s="56"/>
    </row>
    <row r="32" spans="1:20">
      <c r="A32" s="56" t="s">
        <v>41</v>
      </c>
      <c r="B32" s="56"/>
      <c r="C32" s="56"/>
      <c r="D32" s="56"/>
      <c r="E32" s="64"/>
      <c r="F32" s="56"/>
      <c r="G32" s="56"/>
      <c r="H32" s="56"/>
      <c r="I32" s="56"/>
      <c r="J32" s="56"/>
      <c r="K32" s="56"/>
      <c r="L32" s="56"/>
      <c r="M32" s="56"/>
      <c r="N32" s="56"/>
      <c r="O32" s="56"/>
      <c r="P32" s="56"/>
      <c r="Q32" s="56"/>
      <c r="R32" s="56"/>
      <c r="S32" s="56"/>
      <c r="T32" s="56"/>
    </row>
    <row r="33" spans="1:20">
      <c r="A33" s="56" t="s">
        <v>42</v>
      </c>
      <c r="B33" s="56"/>
      <c r="C33" s="56"/>
      <c r="D33" s="56"/>
      <c r="E33" s="64"/>
      <c r="F33" s="56"/>
      <c r="G33" s="56"/>
      <c r="H33" s="56"/>
      <c r="I33" s="56"/>
      <c r="J33" s="56"/>
      <c r="K33" s="56"/>
      <c r="L33" s="56"/>
      <c r="M33" s="56"/>
      <c r="N33" s="56"/>
      <c r="O33" s="56"/>
      <c r="P33" s="56"/>
      <c r="Q33" s="56"/>
      <c r="R33" s="56"/>
      <c r="S33" s="56"/>
      <c r="T33" s="56"/>
    </row>
    <row r="34" spans="1:20">
      <c r="A34" s="56" t="s">
        <v>43</v>
      </c>
      <c r="B34" s="56"/>
      <c r="C34" s="56"/>
      <c r="D34" s="56"/>
      <c r="E34" s="64"/>
      <c r="F34" s="56"/>
      <c r="G34" s="56"/>
      <c r="H34" s="56"/>
      <c r="I34" s="56"/>
      <c r="J34" s="56"/>
      <c r="K34" s="56"/>
      <c r="L34" s="56"/>
      <c r="M34" s="56"/>
      <c r="N34" s="56"/>
      <c r="O34" s="56"/>
      <c r="P34" s="56"/>
      <c r="Q34" s="56"/>
      <c r="R34" s="56"/>
      <c r="S34" s="56"/>
      <c r="T34" s="56"/>
    </row>
    <row r="35" spans="1:20">
      <c r="A35" s="56" t="s">
        <v>44</v>
      </c>
      <c r="B35" s="56"/>
      <c r="C35" s="56"/>
      <c r="D35" s="56"/>
      <c r="E35" s="64"/>
      <c r="F35" s="56"/>
      <c r="G35" s="56"/>
      <c r="H35" s="56"/>
      <c r="I35" s="56"/>
      <c r="J35" s="56"/>
      <c r="K35" s="56"/>
      <c r="L35" s="56"/>
      <c r="M35" s="56"/>
      <c r="N35" s="56"/>
      <c r="O35" s="56"/>
      <c r="P35" s="56"/>
      <c r="Q35" s="56"/>
      <c r="R35" s="56"/>
      <c r="S35" s="56"/>
      <c r="T35" s="56"/>
    </row>
    <row r="36" spans="1:20">
      <c r="A36" s="56"/>
      <c r="B36" s="56"/>
      <c r="C36" s="56"/>
      <c r="D36" s="56"/>
      <c r="E36" s="64"/>
      <c r="F36" s="56"/>
      <c r="G36" s="56"/>
      <c r="H36" s="56"/>
      <c r="I36" s="56"/>
      <c r="J36" s="56"/>
      <c r="K36" s="56"/>
      <c r="L36" s="56"/>
      <c r="M36" s="56"/>
      <c r="N36" s="56"/>
      <c r="O36" s="56"/>
      <c r="P36" s="56"/>
      <c r="Q36" s="56"/>
      <c r="R36" s="56"/>
      <c r="S36" s="56"/>
      <c r="T36" s="56"/>
    </row>
    <row r="37" spans="1:20">
      <c r="A37" s="56"/>
      <c r="B37" s="56"/>
      <c r="C37" s="56"/>
      <c r="D37" s="56"/>
      <c r="E37" s="64"/>
      <c r="F37" s="56"/>
      <c r="G37" s="56"/>
      <c r="H37" s="56"/>
      <c r="I37" s="56"/>
      <c r="J37" s="56"/>
      <c r="K37" s="56"/>
      <c r="L37" s="56"/>
      <c r="M37" s="56"/>
      <c r="N37" s="56"/>
      <c r="O37" s="56"/>
      <c r="P37" s="56"/>
      <c r="Q37" s="56"/>
      <c r="R37" s="56"/>
      <c r="S37" s="56"/>
      <c r="T37" s="56"/>
    </row>
  </sheetData>
  <customSheetViews>
    <customSheetView guid="{E42AE2B3-2A9C-409C-9F7C-8B4CA826D25B}" showPageBreaks="1">
      <selection activeCell="F2" sqref="F2"/>
      <pageMargins left="0.79" right="0.39370078740157483" top="0.98425196850393704" bottom="0.98425196850393704" header="0.51181102362204722" footer="0.51181102362204722"/>
      <pageSetup paperSize="9" orientation="portrait" r:id="rId1"/>
      <headerFooter alignWithMargins="0"/>
    </customSheetView>
    <customSheetView guid="{D282D6D6-A226-4783-9706-5CDDB3E30904}" topLeftCell="A13">
      <selection activeCell="E6" sqref="E6"/>
      <pageMargins left="0.79" right="0.39370078740157483" top="0.98425196850393704" bottom="0.98425196850393704" header="0.51181102362204722" footer="0.51181102362204722"/>
      <pageSetup paperSize="9" orientation="portrait" r:id="rId2"/>
      <headerFooter alignWithMargins="0"/>
    </customSheetView>
    <customSheetView guid="{228B3BAB-2E26-4368-A9A2-F2CA251735A9}" showRuler="0">
      <pageMargins left="0.79" right="0.39370078740157483" top="0.98425196850393704" bottom="0.98425196850393704" header="0.51181102362204722" footer="0.51181102362204722"/>
      <pageSetup paperSize="9" orientation="portrait" r:id="rId3"/>
      <headerFooter alignWithMargins="0"/>
    </customSheetView>
    <customSheetView guid="{64222206-AEFA-4CF6-BDB8-A783009B84FD}">
      <pageMargins left="0.79" right="0.39370078740157483" top="0.98425196850393704" bottom="0.98425196850393704" header="0.51181102362204722" footer="0.51181102362204722"/>
      <pageSetup paperSize="9" orientation="portrait" r:id="rId4"/>
      <headerFooter alignWithMargins="0"/>
    </customSheetView>
    <customSheetView guid="{8FE567EE-0299-42D7-A330-C794ECB6892E}" showRuler="0">
      <pageMargins left="0.79" right="0.39370078740157483" top="0.98425196850393704" bottom="0.98425196850393704" header="0.51181102362204722" footer="0.51181102362204722"/>
      <pageSetup paperSize="9" orientation="portrait" r:id="rId5"/>
      <headerFooter alignWithMargins="0"/>
    </customSheetView>
    <customSheetView guid="{60392875-C6C4-4C65-BD14-BD6AB82704C6}" topLeftCell="D1">
      <selection activeCell="K25" sqref="K25"/>
      <pageMargins left="0.79" right="0.39370078740157483" top="0.98425196850393704" bottom="0.98425196850393704" header="0.51181102362204722" footer="0.51181102362204722"/>
      <pageSetup paperSize="9" orientation="portrait" r:id="rId6"/>
      <headerFooter alignWithMargins="0"/>
    </customSheetView>
    <customSheetView guid="{33495744-9C9C-40C7-9B4A-141C7A4D514D}" topLeftCell="D1">
      <selection activeCell="H23" sqref="H23"/>
      <pageMargins left="0.79" right="0.39370078740157483" top="0.98425196850393704" bottom="0.98425196850393704" header="0.51181102362204722" footer="0.51181102362204722"/>
      <pageSetup paperSize="9" orientation="portrait" r:id="rId7"/>
      <headerFooter alignWithMargins="0"/>
    </customSheetView>
    <customSheetView guid="{BC5F2D14-7858-407A-97D0-33F85A51D82F}">
      <selection activeCell="F2" sqref="F2"/>
      <pageMargins left="0.79" right="0.39370078740157483" top="0.98425196850393704" bottom="0.98425196850393704" header="0.51181102362204722" footer="0.51181102362204722"/>
      <pageSetup paperSize="9" orientation="portrait" r:id="rId8"/>
      <headerFooter alignWithMargins="0"/>
    </customSheetView>
    <customSheetView guid="{1505D1DF-12F1-4ACA-9DD9-B846A9995C6E}" topLeftCell="A7">
      <selection activeCell="M30" sqref="M30"/>
      <pageMargins left="0.79" right="0.39370078740157483" top="0.98425196850393704" bottom="0.98425196850393704" header="0.51181102362204722" footer="0.51181102362204722"/>
      <pageSetup paperSize="9" orientation="portrait" r:id="rId9"/>
      <headerFooter alignWithMargins="0"/>
    </customSheetView>
    <customSheetView guid="{FACBA546-B45A-4EB8-B63F-DF2E0A0DE3CE}" showPageBreaks="1" view="pageBreakPreview">
      <selection activeCell="M1" sqref="M1"/>
      <pageMargins left="0.79" right="0.39370078740157483" top="0.98425196850393704" bottom="0.98425196850393704" header="0.51181102362204722" footer="0.51181102362204722"/>
      <pageSetup paperSize="9" orientation="portrait" r:id="rId10"/>
      <headerFooter alignWithMargins="0"/>
    </customSheetView>
    <customSheetView guid="{5E0907E9-959E-4590-846D-765447526767}" showPageBreaks="1">
      <selection activeCell="E6" sqref="E6"/>
      <pageMargins left="0.79" right="0.39370078740157483" top="0.98425196850393704" bottom="0.98425196850393704" header="0.51181102362204722" footer="0.51181102362204722"/>
      <pageSetup paperSize="9" orientation="portrait" r:id="rId11"/>
      <headerFooter alignWithMargins="0"/>
    </customSheetView>
  </customSheetViews>
  <mergeCells count="36">
    <mergeCell ref="R3:S3"/>
    <mergeCell ref="A4:D5"/>
    <mergeCell ref="E4:H4"/>
    <mergeCell ref="I4:K4"/>
    <mergeCell ref="L4:L5"/>
    <mergeCell ref="E5:G5"/>
    <mergeCell ref="I5:J5"/>
    <mergeCell ref="A6:A12"/>
    <mergeCell ref="B6:D6"/>
    <mergeCell ref="B7:B12"/>
    <mergeCell ref="C7:D7"/>
    <mergeCell ref="C8:D8"/>
    <mergeCell ref="C9:D9"/>
    <mergeCell ref="C10:D10"/>
    <mergeCell ref="C11:D11"/>
    <mergeCell ref="C12:D12"/>
    <mergeCell ref="A13:D13"/>
    <mergeCell ref="A14:A15"/>
    <mergeCell ref="B14:D14"/>
    <mergeCell ref="B15:D15"/>
    <mergeCell ref="B17:D17"/>
    <mergeCell ref="A25:A28"/>
    <mergeCell ref="B25:D25"/>
    <mergeCell ref="B28:D28"/>
    <mergeCell ref="A29:D29"/>
    <mergeCell ref="B19:D19"/>
    <mergeCell ref="A16:A19"/>
    <mergeCell ref="B16:D16"/>
    <mergeCell ref="B21:D21"/>
    <mergeCell ref="B22:D22"/>
    <mergeCell ref="A23:A24"/>
    <mergeCell ref="B23:D23"/>
    <mergeCell ref="B24:D24"/>
    <mergeCell ref="A20:A22"/>
    <mergeCell ref="B20:D20"/>
    <mergeCell ref="B18:D18"/>
  </mergeCells>
  <phoneticPr fontId="3"/>
  <pageMargins left="0.79" right="0.39370078740157483" top="0.98425196850393704" bottom="0.98425196850393704" header="0.51181102362204722" footer="0.51181102362204722"/>
  <pageSetup paperSize="9" orientation="portrait" r:id="rId1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zoomScaleNormal="90" zoomScaleSheetLayoutView="100" workbookViewId="0">
      <selection activeCell="O1" sqref="O1"/>
    </sheetView>
  </sheetViews>
  <sheetFormatPr defaultRowHeight="13.5"/>
  <cols>
    <col min="1" max="2" width="9.125" style="9" customWidth="1"/>
    <col min="3" max="14" width="8" style="9" customWidth="1"/>
    <col min="15" max="16384" width="9" style="9"/>
  </cols>
  <sheetData>
    <row r="1" spans="1:15">
      <c r="A1" s="56"/>
      <c r="B1" s="56"/>
      <c r="C1" s="56"/>
      <c r="D1" s="56"/>
      <c r="E1" s="56"/>
      <c r="F1" s="56"/>
      <c r="G1" s="56"/>
      <c r="H1" s="56"/>
      <c r="I1" s="56"/>
      <c r="J1" s="56"/>
      <c r="K1" s="56"/>
      <c r="L1" s="56"/>
      <c r="M1" s="56"/>
      <c r="N1" s="56"/>
    </row>
    <row r="2" spans="1:15">
      <c r="A2" s="51" t="s">
        <v>448</v>
      </c>
      <c r="B2" s="56"/>
      <c r="C2" s="56"/>
      <c r="D2" s="56"/>
      <c r="E2" s="56"/>
      <c r="F2" s="56"/>
      <c r="G2" s="56"/>
      <c r="H2" s="56"/>
      <c r="I2" s="56"/>
      <c r="J2" s="56"/>
      <c r="K2" s="56"/>
      <c r="L2" s="56"/>
      <c r="M2" s="56"/>
      <c r="N2" s="56"/>
    </row>
    <row r="3" spans="1:15">
      <c r="A3" s="56"/>
      <c r="B3" s="56"/>
      <c r="C3" s="56"/>
      <c r="D3" s="56"/>
      <c r="E3" s="56"/>
      <c r="F3" s="56"/>
      <c r="G3" s="56"/>
      <c r="H3" s="56"/>
      <c r="I3" s="56"/>
      <c r="J3" s="56"/>
      <c r="K3" s="56"/>
      <c r="L3" s="56"/>
      <c r="M3" s="56"/>
      <c r="N3" s="56"/>
    </row>
    <row r="4" spans="1:15">
      <c r="A4" s="57" t="s">
        <v>137</v>
      </c>
      <c r="B4" s="58" t="s">
        <v>246</v>
      </c>
      <c r="C4" s="58" t="s">
        <v>45</v>
      </c>
      <c r="D4" s="58" t="s">
        <v>46</v>
      </c>
      <c r="E4" s="58" t="s">
        <v>47</v>
      </c>
      <c r="F4" s="58" t="s">
        <v>48</v>
      </c>
      <c r="G4" s="58" t="s">
        <v>49</v>
      </c>
      <c r="H4" s="58" t="s">
        <v>50</v>
      </c>
      <c r="I4" s="58" t="s">
        <v>51</v>
      </c>
      <c r="J4" s="58" t="s">
        <v>52</v>
      </c>
      <c r="K4" s="58" t="s">
        <v>53</v>
      </c>
      <c r="L4" s="58" t="s">
        <v>54</v>
      </c>
      <c r="M4" s="58" t="s">
        <v>55</v>
      </c>
      <c r="N4" s="59" t="s">
        <v>56</v>
      </c>
    </row>
    <row r="5" spans="1:15">
      <c r="A5" s="56"/>
      <c r="B5" s="56"/>
      <c r="C5" s="56"/>
      <c r="D5" s="56"/>
      <c r="E5" s="56"/>
      <c r="F5" s="56"/>
      <c r="G5" s="56"/>
      <c r="H5" s="56"/>
      <c r="I5" s="56"/>
      <c r="J5" s="56"/>
      <c r="K5" s="56"/>
      <c r="L5" s="56"/>
      <c r="M5" s="56"/>
      <c r="N5" s="56"/>
    </row>
    <row r="6" spans="1:15">
      <c r="A6" s="56" t="s">
        <v>302</v>
      </c>
      <c r="B6" s="60">
        <f>SUM(C6:N6)</f>
        <v>18216</v>
      </c>
      <c r="C6" s="60">
        <v>583</v>
      </c>
      <c r="D6" s="60">
        <v>684</v>
      </c>
      <c r="E6" s="60">
        <v>1283</v>
      </c>
      <c r="F6" s="60">
        <v>1643</v>
      </c>
      <c r="G6" s="60">
        <v>1593</v>
      </c>
      <c r="H6" s="60">
        <v>1534</v>
      </c>
      <c r="I6" s="60">
        <v>1930</v>
      </c>
      <c r="J6" s="60">
        <v>1775</v>
      </c>
      <c r="K6" s="60">
        <v>1770</v>
      </c>
      <c r="L6" s="60">
        <v>2237</v>
      </c>
      <c r="M6" s="60">
        <v>2103</v>
      </c>
      <c r="N6" s="277">
        <v>1081</v>
      </c>
    </row>
    <row r="7" spans="1:15">
      <c r="A7" s="56" t="s">
        <v>311</v>
      </c>
      <c r="B7" s="126">
        <f>SUM(C7:N7)</f>
        <v>19900</v>
      </c>
      <c r="C7" s="126">
        <v>782</v>
      </c>
      <c r="D7" s="126">
        <v>770</v>
      </c>
      <c r="E7" s="126">
        <v>1250</v>
      </c>
      <c r="F7" s="126">
        <v>1982</v>
      </c>
      <c r="G7" s="126">
        <v>1758</v>
      </c>
      <c r="H7" s="126">
        <v>1438</v>
      </c>
      <c r="I7" s="126">
        <v>1496</v>
      </c>
      <c r="J7" s="126">
        <v>1373</v>
      </c>
      <c r="K7" s="126">
        <v>1211</v>
      </c>
      <c r="L7" s="126">
        <v>1762</v>
      </c>
      <c r="M7" s="126">
        <v>4892</v>
      </c>
      <c r="N7" s="278">
        <v>1186</v>
      </c>
    </row>
    <row r="8" spans="1:15">
      <c r="A8" s="51" t="s">
        <v>337</v>
      </c>
      <c r="B8" s="189">
        <f>SUM(C8:N8)</f>
        <v>15837</v>
      </c>
      <c r="C8" s="189">
        <v>495</v>
      </c>
      <c r="D8" s="189">
        <v>746</v>
      </c>
      <c r="E8" s="189">
        <v>991</v>
      </c>
      <c r="F8" s="189">
        <v>1416</v>
      </c>
      <c r="G8" s="189">
        <v>1338</v>
      </c>
      <c r="H8" s="189">
        <v>1242</v>
      </c>
      <c r="I8" s="189">
        <v>985</v>
      </c>
      <c r="J8" s="189">
        <v>2290</v>
      </c>
      <c r="K8" s="189">
        <v>1115</v>
      </c>
      <c r="L8" s="189">
        <v>2431</v>
      </c>
      <c r="M8" s="189">
        <v>1980</v>
      </c>
      <c r="N8" s="189">
        <v>808</v>
      </c>
      <c r="O8" s="52"/>
    </row>
    <row r="9" spans="1:15">
      <c r="A9" s="51" t="s">
        <v>353</v>
      </c>
      <c r="B9" s="10">
        <f>SUM(C9:N9)</f>
        <v>18654</v>
      </c>
      <c r="C9" s="10">
        <v>847</v>
      </c>
      <c r="D9" s="10">
        <v>1221</v>
      </c>
      <c r="E9" s="10">
        <v>1224</v>
      </c>
      <c r="F9" s="10">
        <v>2185</v>
      </c>
      <c r="G9" s="10">
        <v>1635</v>
      </c>
      <c r="H9" s="10">
        <v>1350</v>
      </c>
      <c r="I9" s="10">
        <v>1023</v>
      </c>
      <c r="J9" s="10">
        <v>1060</v>
      </c>
      <c r="K9" s="10">
        <v>1651</v>
      </c>
      <c r="L9" s="10">
        <v>1983</v>
      </c>
      <c r="M9" s="10">
        <v>3709</v>
      </c>
      <c r="N9" s="10">
        <v>766</v>
      </c>
      <c r="O9" s="52"/>
    </row>
    <row r="10" spans="1:15">
      <c r="A10" s="51" t="s">
        <v>384</v>
      </c>
      <c r="B10" s="62">
        <f>SUM(C10:N10)</f>
        <v>17027</v>
      </c>
      <c r="C10" s="62">
        <v>904</v>
      </c>
      <c r="D10" s="62">
        <v>1162</v>
      </c>
      <c r="E10" s="62">
        <v>1515</v>
      </c>
      <c r="F10" s="62">
        <v>2025</v>
      </c>
      <c r="G10" s="62">
        <v>1475</v>
      </c>
      <c r="H10" s="62">
        <v>1206</v>
      </c>
      <c r="I10" s="62">
        <v>952</v>
      </c>
      <c r="J10" s="62">
        <v>875</v>
      </c>
      <c r="K10" s="62">
        <v>1171</v>
      </c>
      <c r="L10" s="62">
        <v>1519</v>
      </c>
      <c r="M10" s="62">
        <v>3495</v>
      </c>
      <c r="N10" s="62">
        <v>728</v>
      </c>
      <c r="O10" s="52"/>
    </row>
    <row r="11" spans="1:15">
      <c r="A11" s="51" t="s">
        <v>410</v>
      </c>
      <c r="B11" s="62">
        <v>19087</v>
      </c>
      <c r="C11" s="62">
        <v>823</v>
      </c>
      <c r="D11" s="62">
        <v>1201</v>
      </c>
      <c r="E11" s="62">
        <v>1321</v>
      </c>
      <c r="F11" s="62">
        <v>1725</v>
      </c>
      <c r="G11" s="62">
        <v>1750</v>
      </c>
      <c r="H11" s="62">
        <v>1510</v>
      </c>
      <c r="I11" s="62">
        <v>1153</v>
      </c>
      <c r="J11" s="62">
        <v>1187</v>
      </c>
      <c r="K11" s="62">
        <v>1330</v>
      </c>
      <c r="L11" s="62">
        <v>1401</v>
      </c>
      <c r="M11" s="62">
        <v>4506</v>
      </c>
      <c r="N11" s="62">
        <v>1180</v>
      </c>
      <c r="O11" s="52"/>
    </row>
    <row r="12" spans="1:15">
      <c r="A12" s="61"/>
      <c r="B12" s="61"/>
      <c r="C12" s="61"/>
      <c r="D12" s="61"/>
      <c r="E12" s="61"/>
      <c r="F12" s="61"/>
      <c r="G12" s="61"/>
      <c r="H12" s="61"/>
      <c r="I12" s="61"/>
      <c r="J12" s="61"/>
      <c r="K12" s="61"/>
      <c r="L12" s="61"/>
      <c r="M12" s="61"/>
      <c r="N12" s="61"/>
    </row>
    <row r="13" spans="1:15">
      <c r="A13" s="125" t="s">
        <v>317</v>
      </c>
      <c r="B13" s="125"/>
      <c r="C13" s="125"/>
      <c r="E13" s="56"/>
      <c r="F13" s="56"/>
      <c r="G13" s="56"/>
      <c r="H13" s="56"/>
      <c r="I13" s="56"/>
      <c r="J13" s="56"/>
      <c r="K13" s="56"/>
      <c r="L13" s="56"/>
      <c r="M13" s="56"/>
      <c r="N13" s="56"/>
    </row>
    <row r="14" spans="1:15">
      <c r="A14" s="56"/>
      <c r="B14" s="56"/>
      <c r="C14" s="56"/>
      <c r="D14" s="56"/>
      <c r="E14" s="56"/>
      <c r="F14" s="56"/>
      <c r="G14" s="56"/>
      <c r="H14" s="56"/>
      <c r="I14" s="56"/>
      <c r="J14" s="56"/>
      <c r="K14" s="56"/>
      <c r="L14" s="56"/>
      <c r="M14" s="56"/>
      <c r="N14" s="56"/>
    </row>
    <row r="15" spans="1:15">
      <c r="A15" s="56"/>
      <c r="B15" s="56"/>
      <c r="C15" s="56"/>
      <c r="D15" s="56"/>
      <c r="E15" s="56"/>
      <c r="F15" s="56"/>
      <c r="G15" s="56"/>
      <c r="H15" s="56"/>
      <c r="I15" s="56"/>
      <c r="J15" s="56"/>
      <c r="K15" s="56"/>
      <c r="L15" s="56"/>
      <c r="M15" s="56"/>
      <c r="N15" s="56"/>
    </row>
    <row r="16" spans="1:15">
      <c r="A16" s="56"/>
      <c r="B16" s="56"/>
      <c r="C16" s="56"/>
      <c r="D16" s="56"/>
      <c r="E16" s="56"/>
      <c r="F16" s="56"/>
      <c r="G16" s="56"/>
      <c r="H16" s="56"/>
      <c r="I16" s="56"/>
      <c r="J16" s="56"/>
      <c r="K16" s="56"/>
      <c r="L16" s="56"/>
      <c r="M16" s="56"/>
      <c r="N16" s="56"/>
    </row>
    <row r="17" spans="1:15">
      <c r="A17" s="56"/>
      <c r="B17" s="56"/>
      <c r="C17" s="56"/>
      <c r="D17" s="56"/>
      <c r="E17" s="56"/>
      <c r="F17" s="56"/>
      <c r="G17" s="56"/>
      <c r="H17" s="56"/>
      <c r="I17" s="56"/>
      <c r="J17" s="56"/>
      <c r="K17" s="56"/>
      <c r="L17" s="56"/>
      <c r="M17" s="56"/>
      <c r="N17" s="56"/>
    </row>
    <row r="18" spans="1:15">
      <c r="A18" s="51" t="s">
        <v>382</v>
      </c>
      <c r="B18" s="56"/>
      <c r="C18" s="56"/>
      <c r="D18" s="56"/>
      <c r="E18" s="56"/>
      <c r="F18" s="56"/>
      <c r="G18" s="56"/>
      <c r="H18" s="56"/>
      <c r="I18" s="56"/>
      <c r="J18" s="56"/>
      <c r="K18" s="56"/>
      <c r="L18" s="56"/>
      <c r="M18" s="56"/>
      <c r="N18" s="56"/>
    </row>
    <row r="19" spans="1:15">
      <c r="A19" s="56"/>
      <c r="B19" s="56"/>
      <c r="C19" s="56"/>
      <c r="D19" s="56"/>
      <c r="E19" s="56"/>
      <c r="F19" s="56"/>
      <c r="G19" s="56"/>
      <c r="H19" s="56"/>
      <c r="I19" s="56"/>
      <c r="J19" s="56"/>
      <c r="K19" s="56"/>
      <c r="L19" s="56"/>
      <c r="M19" s="56"/>
      <c r="N19" s="56"/>
    </row>
    <row r="20" spans="1:15">
      <c r="A20" s="57" t="s">
        <v>137</v>
      </c>
      <c r="B20" s="58" t="s">
        <v>246</v>
      </c>
      <c r="C20" s="58" t="s">
        <v>45</v>
      </c>
      <c r="D20" s="58" t="s">
        <v>46</v>
      </c>
      <c r="E20" s="58" t="s">
        <v>47</v>
      </c>
      <c r="F20" s="58" t="s">
        <v>48</v>
      </c>
      <c r="G20" s="58" t="s">
        <v>49</v>
      </c>
      <c r="H20" s="58" t="s">
        <v>50</v>
      </c>
      <c r="I20" s="58" t="s">
        <v>51</v>
      </c>
      <c r="J20" s="58" t="s">
        <v>52</v>
      </c>
      <c r="K20" s="58" t="s">
        <v>53</v>
      </c>
      <c r="L20" s="58" t="s">
        <v>54</v>
      </c>
      <c r="M20" s="58" t="s">
        <v>55</v>
      </c>
      <c r="N20" s="59" t="s">
        <v>56</v>
      </c>
    </row>
    <row r="21" spans="1:15">
      <c r="A21" s="56"/>
      <c r="B21" s="56"/>
      <c r="C21" s="56"/>
      <c r="D21" s="56"/>
      <c r="E21" s="56"/>
      <c r="F21" s="56"/>
      <c r="G21" s="56"/>
      <c r="H21" s="56"/>
      <c r="I21" s="56"/>
      <c r="J21" s="56"/>
      <c r="K21" s="56"/>
      <c r="L21" s="56"/>
      <c r="M21" s="56"/>
      <c r="N21" s="56"/>
    </row>
    <row r="22" spans="1:15">
      <c r="A22" s="56" t="s">
        <v>302</v>
      </c>
      <c r="B22" s="126">
        <v>136195</v>
      </c>
      <c r="C22" s="126">
        <v>4236</v>
      </c>
      <c r="D22" s="126">
        <v>3331</v>
      </c>
      <c r="E22" s="126">
        <v>6341</v>
      </c>
      <c r="F22" s="126">
        <v>8729</v>
      </c>
      <c r="G22" s="126">
        <v>13616</v>
      </c>
      <c r="H22" s="126">
        <v>16400</v>
      </c>
      <c r="I22" s="126">
        <v>40932</v>
      </c>
      <c r="J22" s="126">
        <v>19269</v>
      </c>
      <c r="K22" s="126">
        <v>7619</v>
      </c>
      <c r="L22" s="126">
        <v>9171</v>
      </c>
      <c r="M22" s="126">
        <v>4301</v>
      </c>
      <c r="N22" s="126">
        <v>2250</v>
      </c>
    </row>
    <row r="23" spans="1:15">
      <c r="A23" s="56" t="s">
        <v>311</v>
      </c>
      <c r="B23" s="126">
        <v>113530</v>
      </c>
      <c r="C23" s="126">
        <v>3851</v>
      </c>
      <c r="D23" s="126">
        <v>2754</v>
      </c>
      <c r="E23" s="126">
        <v>6160</v>
      </c>
      <c r="F23" s="126">
        <v>8458</v>
      </c>
      <c r="G23" s="126">
        <v>14859</v>
      </c>
      <c r="H23" s="126">
        <v>13292</v>
      </c>
      <c r="I23" s="126">
        <v>29453</v>
      </c>
      <c r="J23" s="126">
        <v>15202</v>
      </c>
      <c r="K23" s="126">
        <v>4906</v>
      </c>
      <c r="L23" s="126">
        <v>8033</v>
      </c>
      <c r="M23" s="126">
        <v>3995</v>
      </c>
      <c r="N23" s="126">
        <v>2567</v>
      </c>
    </row>
    <row r="24" spans="1:15">
      <c r="A24" s="51" t="s">
        <v>337</v>
      </c>
      <c r="B24" s="126">
        <f>SUM(C24:N24)</f>
        <v>99888</v>
      </c>
      <c r="C24" s="126">
        <v>2844</v>
      </c>
      <c r="D24" s="126">
        <v>3149</v>
      </c>
      <c r="E24" s="126">
        <v>3806</v>
      </c>
      <c r="F24" s="126">
        <v>6680</v>
      </c>
      <c r="G24" s="126">
        <v>11080</v>
      </c>
      <c r="H24" s="126">
        <v>10826</v>
      </c>
      <c r="I24" s="126">
        <v>26705</v>
      </c>
      <c r="J24" s="126">
        <v>15314</v>
      </c>
      <c r="K24" s="126">
        <v>5921</v>
      </c>
      <c r="L24" s="126">
        <v>7152</v>
      </c>
      <c r="M24" s="126">
        <v>4130</v>
      </c>
      <c r="N24" s="126">
        <v>2281</v>
      </c>
    </row>
    <row r="25" spans="1:15">
      <c r="A25" s="51" t="s">
        <v>353</v>
      </c>
      <c r="B25" s="126">
        <f>SUM(C25:N25)</f>
        <v>102603</v>
      </c>
      <c r="C25" s="126">
        <v>4001</v>
      </c>
      <c r="D25" s="126">
        <v>2633</v>
      </c>
      <c r="E25" s="126">
        <v>4601</v>
      </c>
      <c r="F25" s="126">
        <v>6724</v>
      </c>
      <c r="G25" s="126">
        <v>11398</v>
      </c>
      <c r="H25" s="126">
        <v>10762</v>
      </c>
      <c r="I25" s="126">
        <v>27549</v>
      </c>
      <c r="J25" s="126">
        <v>15856</v>
      </c>
      <c r="K25" s="126">
        <v>5032</v>
      </c>
      <c r="L25" s="126">
        <v>7478</v>
      </c>
      <c r="M25" s="126">
        <v>3894</v>
      </c>
      <c r="N25" s="126">
        <v>2675</v>
      </c>
    </row>
    <row r="26" spans="1:15">
      <c r="A26" s="51" t="s">
        <v>384</v>
      </c>
      <c r="B26" s="60">
        <f>SUM(C26:N26)</f>
        <v>97114</v>
      </c>
      <c r="C26" s="60">
        <v>3718</v>
      </c>
      <c r="D26" s="60">
        <v>2568</v>
      </c>
      <c r="E26" s="60">
        <v>5382</v>
      </c>
      <c r="F26" s="60">
        <v>6743</v>
      </c>
      <c r="G26" s="60">
        <v>12939</v>
      </c>
      <c r="H26" s="60">
        <v>10271</v>
      </c>
      <c r="I26" s="60">
        <v>23029</v>
      </c>
      <c r="J26" s="60">
        <v>13297</v>
      </c>
      <c r="K26" s="60">
        <v>4652</v>
      </c>
      <c r="L26" s="60">
        <v>6295</v>
      </c>
      <c r="M26" s="60">
        <v>3655</v>
      </c>
      <c r="N26" s="60">
        <v>4565</v>
      </c>
    </row>
    <row r="27" spans="1:15">
      <c r="A27" s="51" t="s">
        <v>410</v>
      </c>
      <c r="B27" s="62">
        <f>SUM(C27:N27)</f>
        <v>108816</v>
      </c>
      <c r="C27" s="62">
        <v>4622</v>
      </c>
      <c r="D27" s="62">
        <v>2662</v>
      </c>
      <c r="E27" s="62">
        <v>5141</v>
      </c>
      <c r="F27" s="62">
        <v>8030</v>
      </c>
      <c r="G27" s="62">
        <v>14410</v>
      </c>
      <c r="H27" s="62">
        <v>11789</v>
      </c>
      <c r="I27" s="62">
        <v>24605</v>
      </c>
      <c r="J27" s="62">
        <v>14132</v>
      </c>
      <c r="K27" s="62">
        <v>6930</v>
      </c>
      <c r="L27" s="62">
        <v>7527</v>
      </c>
      <c r="M27" s="62">
        <v>5106</v>
      </c>
      <c r="N27" s="62">
        <v>3862</v>
      </c>
      <c r="O27" s="52"/>
    </row>
    <row r="28" spans="1:15">
      <c r="A28" s="61"/>
      <c r="B28" s="61"/>
      <c r="C28" s="61"/>
      <c r="D28" s="61"/>
      <c r="E28" s="61"/>
      <c r="F28" s="61"/>
      <c r="G28" s="61"/>
      <c r="H28" s="61"/>
      <c r="I28" s="61"/>
      <c r="J28" s="61"/>
      <c r="K28" s="61"/>
      <c r="L28" s="61"/>
      <c r="M28" s="61"/>
      <c r="N28" s="61"/>
    </row>
    <row r="29" spans="1:15">
      <c r="A29" s="56" t="s">
        <v>248</v>
      </c>
      <c r="B29" s="56"/>
      <c r="C29" s="56"/>
      <c r="D29" s="56"/>
      <c r="E29" s="56"/>
      <c r="F29" s="56"/>
      <c r="G29" s="56"/>
      <c r="H29" s="56"/>
      <c r="I29" s="56"/>
      <c r="J29" s="56"/>
      <c r="K29" s="56"/>
      <c r="L29" s="56"/>
      <c r="M29" s="56"/>
      <c r="N29" s="56"/>
    </row>
    <row r="30" spans="1:15">
      <c r="A30" s="56"/>
      <c r="B30" s="56"/>
      <c r="C30" s="56"/>
      <c r="D30" s="56"/>
      <c r="E30" s="56"/>
      <c r="F30" s="56"/>
      <c r="G30" s="56"/>
      <c r="H30" s="56"/>
      <c r="I30" s="56"/>
      <c r="J30" s="56"/>
      <c r="K30" s="56"/>
      <c r="L30" s="56"/>
      <c r="M30" s="56"/>
      <c r="N30" s="56"/>
    </row>
    <row r="31" spans="1:15">
      <c r="A31" s="56"/>
      <c r="B31" s="56"/>
      <c r="C31" s="56"/>
      <c r="D31" s="56"/>
      <c r="E31" s="56"/>
      <c r="F31" s="56"/>
      <c r="G31" s="56"/>
      <c r="H31" s="56"/>
      <c r="I31" s="56"/>
      <c r="J31" s="56"/>
      <c r="K31" s="56"/>
      <c r="L31" s="56"/>
      <c r="M31" s="56"/>
      <c r="N31" s="56"/>
    </row>
    <row r="32" spans="1:15">
      <c r="A32" s="56"/>
      <c r="B32" s="56"/>
      <c r="C32" s="56"/>
      <c r="D32" s="56"/>
      <c r="E32" s="56"/>
      <c r="F32" s="56"/>
      <c r="G32" s="56"/>
      <c r="H32" s="56"/>
      <c r="I32" s="56"/>
      <c r="J32" s="56"/>
      <c r="K32" s="56"/>
      <c r="L32" s="56"/>
      <c r="M32" s="56"/>
      <c r="N32" s="56"/>
    </row>
    <row r="33" spans="1:15">
      <c r="A33" s="56"/>
      <c r="B33" s="56"/>
      <c r="C33" s="56"/>
      <c r="D33" s="56"/>
      <c r="E33" s="56"/>
      <c r="F33" s="56"/>
      <c r="G33" s="56"/>
      <c r="H33" s="56"/>
      <c r="I33" s="56"/>
      <c r="J33" s="56"/>
      <c r="K33" s="56"/>
      <c r="L33" s="56"/>
      <c r="M33" s="56"/>
      <c r="N33" s="56"/>
    </row>
    <row r="34" spans="1:15">
      <c r="A34" s="51" t="s">
        <v>383</v>
      </c>
      <c r="B34" s="56"/>
      <c r="C34" s="56"/>
      <c r="D34" s="56"/>
      <c r="E34" s="56"/>
      <c r="F34" s="56"/>
      <c r="G34" s="56"/>
      <c r="H34" s="56"/>
      <c r="I34" s="56"/>
      <c r="J34" s="56"/>
      <c r="K34" s="56"/>
      <c r="L34" s="56"/>
      <c r="M34" s="56"/>
      <c r="N34" s="56"/>
    </row>
    <row r="35" spans="1:15">
      <c r="A35" s="56"/>
      <c r="B35" s="56"/>
      <c r="C35" s="56"/>
      <c r="D35" s="56"/>
      <c r="E35" s="56"/>
      <c r="F35" s="56"/>
      <c r="G35" s="56"/>
      <c r="H35" s="56"/>
      <c r="I35" s="56"/>
      <c r="J35" s="56"/>
      <c r="K35" s="56"/>
      <c r="L35" s="56"/>
      <c r="M35" s="56"/>
      <c r="N35" s="56"/>
    </row>
    <row r="36" spans="1:15">
      <c r="A36" s="57" t="s">
        <v>137</v>
      </c>
      <c r="B36" s="58" t="s">
        <v>246</v>
      </c>
      <c r="C36" s="58" t="s">
        <v>45</v>
      </c>
      <c r="D36" s="58" t="s">
        <v>46</v>
      </c>
      <c r="E36" s="58" t="s">
        <v>47</v>
      </c>
      <c r="F36" s="58" t="s">
        <v>48</v>
      </c>
      <c r="G36" s="58" t="s">
        <v>49</v>
      </c>
      <c r="H36" s="58" t="s">
        <v>50</v>
      </c>
      <c r="I36" s="58" t="s">
        <v>51</v>
      </c>
      <c r="J36" s="58" t="s">
        <v>52</v>
      </c>
      <c r="K36" s="58" t="s">
        <v>53</v>
      </c>
      <c r="L36" s="58" t="s">
        <v>54</v>
      </c>
      <c r="M36" s="58" t="s">
        <v>55</v>
      </c>
      <c r="N36" s="59" t="s">
        <v>56</v>
      </c>
    </row>
    <row r="37" spans="1:15">
      <c r="A37" s="56"/>
      <c r="B37" s="56"/>
      <c r="C37" s="56"/>
      <c r="D37" s="56"/>
      <c r="E37" s="56"/>
      <c r="F37" s="56"/>
      <c r="G37" s="56"/>
      <c r="H37" s="56"/>
      <c r="I37" s="56"/>
      <c r="J37" s="56"/>
      <c r="K37" s="56"/>
      <c r="L37" s="56"/>
      <c r="M37" s="56"/>
      <c r="N37" s="56"/>
    </row>
    <row r="38" spans="1:15">
      <c r="A38" s="56" t="s">
        <v>302</v>
      </c>
      <c r="B38" s="124">
        <f>SUM(C38:N38)</f>
        <v>385556</v>
      </c>
      <c r="C38" s="126">
        <v>16005</v>
      </c>
      <c r="D38" s="126">
        <v>19613</v>
      </c>
      <c r="E38" s="126">
        <v>26491</v>
      </c>
      <c r="F38" s="126">
        <v>26775</v>
      </c>
      <c r="G38" s="126">
        <v>39197</v>
      </c>
      <c r="H38" s="126">
        <v>27617</v>
      </c>
      <c r="I38" s="126">
        <v>47727</v>
      </c>
      <c r="J38" s="126">
        <v>64998</v>
      </c>
      <c r="K38" s="126">
        <v>37057</v>
      </c>
      <c r="L38" s="126">
        <v>38264</v>
      </c>
      <c r="M38" s="126">
        <v>29742</v>
      </c>
      <c r="N38" s="126">
        <v>12070</v>
      </c>
    </row>
    <row r="39" spans="1:15">
      <c r="A39" s="56" t="s">
        <v>311</v>
      </c>
      <c r="B39" s="124">
        <f>SUM(C39:N39)</f>
        <v>368784</v>
      </c>
      <c r="C39" s="126">
        <v>19237</v>
      </c>
      <c r="D39" s="126">
        <v>17652</v>
      </c>
      <c r="E39" s="126">
        <v>27704</v>
      </c>
      <c r="F39" s="126">
        <v>26786</v>
      </c>
      <c r="G39" s="126">
        <v>45119</v>
      </c>
      <c r="H39" s="126">
        <v>29872</v>
      </c>
      <c r="I39" s="126">
        <v>36432</v>
      </c>
      <c r="J39" s="126">
        <v>58792</v>
      </c>
      <c r="K39" s="126">
        <v>26851</v>
      </c>
      <c r="L39" s="126">
        <v>41444</v>
      </c>
      <c r="M39" s="126">
        <v>26868</v>
      </c>
      <c r="N39" s="126">
        <v>12027</v>
      </c>
    </row>
    <row r="40" spans="1:15">
      <c r="A40" s="51" t="s">
        <v>337</v>
      </c>
      <c r="B40" s="167">
        <v>372273</v>
      </c>
      <c r="C40" s="167">
        <v>14612</v>
      </c>
      <c r="D40" s="167">
        <v>16940</v>
      </c>
      <c r="E40" s="167">
        <v>24993</v>
      </c>
      <c r="F40" s="167">
        <v>22726</v>
      </c>
      <c r="G40" s="167">
        <v>42816</v>
      </c>
      <c r="H40" s="167">
        <v>28837</v>
      </c>
      <c r="I40" s="167">
        <v>57127</v>
      </c>
      <c r="J40" s="167">
        <v>64993</v>
      </c>
      <c r="K40" s="167">
        <v>25391</v>
      </c>
      <c r="L40" s="167">
        <v>38184</v>
      </c>
      <c r="M40" s="167">
        <v>25540</v>
      </c>
      <c r="N40" s="167">
        <v>10114</v>
      </c>
    </row>
    <row r="41" spans="1:15">
      <c r="A41" s="51" t="s">
        <v>353</v>
      </c>
      <c r="B41" s="10">
        <v>363808</v>
      </c>
      <c r="C41" s="10">
        <v>13526</v>
      </c>
      <c r="D41" s="10">
        <v>16260</v>
      </c>
      <c r="E41" s="10">
        <v>25991</v>
      </c>
      <c r="F41" s="10">
        <v>24500</v>
      </c>
      <c r="G41" s="10">
        <v>40137</v>
      </c>
      <c r="H41" s="10">
        <v>25048</v>
      </c>
      <c r="I41" s="10">
        <v>40089</v>
      </c>
      <c r="J41" s="10">
        <v>76567</v>
      </c>
      <c r="K41" s="10">
        <v>28182</v>
      </c>
      <c r="L41" s="10">
        <v>38250</v>
      </c>
      <c r="M41" s="10">
        <v>25466</v>
      </c>
      <c r="N41" s="10">
        <v>9792</v>
      </c>
    </row>
    <row r="42" spans="1:15">
      <c r="A42" s="51" t="s">
        <v>384</v>
      </c>
      <c r="B42" s="10">
        <v>367326</v>
      </c>
      <c r="C42" s="10">
        <v>15116</v>
      </c>
      <c r="D42" s="10">
        <v>16983</v>
      </c>
      <c r="E42" s="10">
        <v>22923</v>
      </c>
      <c r="F42" s="10">
        <v>23235</v>
      </c>
      <c r="G42" s="10">
        <v>35090</v>
      </c>
      <c r="H42" s="10">
        <v>25515</v>
      </c>
      <c r="I42" s="10">
        <v>44016</v>
      </c>
      <c r="J42" s="10">
        <v>79973</v>
      </c>
      <c r="K42" s="10">
        <v>28663</v>
      </c>
      <c r="L42" s="10">
        <v>36144</v>
      </c>
      <c r="M42" s="10">
        <v>28845</v>
      </c>
      <c r="N42" s="10">
        <v>10823</v>
      </c>
    </row>
    <row r="43" spans="1:15">
      <c r="A43" s="51" t="s">
        <v>410</v>
      </c>
      <c r="B43" s="62">
        <f>SUM(C43:N43)</f>
        <v>361556</v>
      </c>
      <c r="C43" s="62">
        <v>13970</v>
      </c>
      <c r="D43" s="62">
        <v>16531</v>
      </c>
      <c r="E43" s="62">
        <v>25405</v>
      </c>
      <c r="F43" s="62">
        <v>24537</v>
      </c>
      <c r="G43" s="62">
        <v>36915</v>
      </c>
      <c r="H43" s="62">
        <v>27008</v>
      </c>
      <c r="I43" s="62">
        <v>37173</v>
      </c>
      <c r="J43" s="62">
        <v>78236</v>
      </c>
      <c r="K43" s="62">
        <v>24140</v>
      </c>
      <c r="L43" s="62">
        <v>36825</v>
      </c>
      <c r="M43" s="62">
        <v>30877</v>
      </c>
      <c r="N43" s="62">
        <v>9939</v>
      </c>
      <c r="O43" s="52"/>
    </row>
    <row r="44" spans="1:15">
      <c r="A44" s="61"/>
      <c r="B44" s="63"/>
      <c r="C44" s="61"/>
      <c r="D44" s="61"/>
      <c r="E44" s="61"/>
      <c r="F44" s="61"/>
      <c r="G44" s="61"/>
      <c r="H44" s="61"/>
      <c r="I44" s="61"/>
      <c r="J44" s="61"/>
      <c r="K44" s="61"/>
      <c r="L44" s="61"/>
      <c r="M44" s="61"/>
      <c r="N44" s="61"/>
    </row>
    <row r="45" spans="1:15">
      <c r="A45" s="56" t="s">
        <v>249</v>
      </c>
      <c r="B45" s="56"/>
      <c r="C45" s="56"/>
      <c r="D45" s="56"/>
      <c r="E45" s="56"/>
      <c r="F45" s="56"/>
      <c r="G45" s="56"/>
      <c r="H45" s="56"/>
      <c r="I45" s="56"/>
      <c r="J45" s="56"/>
      <c r="K45" s="56"/>
      <c r="L45" s="56"/>
      <c r="M45" s="56"/>
      <c r="N45" s="56"/>
    </row>
  </sheetData>
  <customSheetViews>
    <customSheetView guid="{E42AE2B3-2A9C-409C-9F7C-8B4CA826D25B}" showPageBreaks="1">
      <selection activeCell="D2" sqref="D2"/>
      <pageMargins left="0.39370078740157483" right="0.39370078740157483" top="0.98425196850393704" bottom="0.98425196850393704" header="0.51181102362204722" footer="0.51181102362204722"/>
      <pageSetup paperSize="9" scale="80" orientation="portrait" r:id="rId1"/>
      <headerFooter alignWithMargins="0"/>
    </customSheetView>
    <customSheetView guid="{D282D6D6-A226-4783-9706-5CDDB3E30904}" topLeftCell="A34">
      <selection activeCell="B12" sqref="B12"/>
      <pageMargins left="0.39370078740157483" right="0.39370078740157483" top="0.98425196850393704" bottom="0.98425196850393704" header="0.51181102362204722" footer="0.51181102362204722"/>
      <pageSetup paperSize="9" scale="80" orientation="portrait" r:id="rId2"/>
      <headerFooter alignWithMargins="0"/>
    </customSheetView>
    <customSheetView guid="{228B3BAB-2E26-4368-A9A2-F2CA251735A9}" scale="90" showPageBreaks="1" printArea="1" showRuler="0">
      <pageMargins left="0.39370078740157483" right="0.39370078740157483" top="0.98425196850393704" bottom="0.98425196850393704" header="0.51181102362204722" footer="0.51181102362204722"/>
      <pageSetup paperSize="9" scale="80" orientation="portrait" horizontalDpi="400" verticalDpi="400" r:id="rId3"/>
      <headerFooter alignWithMargins="0"/>
    </customSheetView>
    <customSheetView guid="{64222206-AEFA-4CF6-BDB8-A783009B84FD}" scale="90">
      <pageMargins left="0.39370078740157483" right="0.39370078740157483" top="0.98425196850393704" bottom="0.98425196850393704" header="0.51181102362204722" footer="0.51181102362204722"/>
      <pageSetup paperSize="9" scale="80" orientation="portrait" horizontalDpi="400" verticalDpi="400" r:id="rId4"/>
      <headerFooter alignWithMargins="0"/>
    </customSheetView>
    <customSheetView guid="{8FE567EE-0299-42D7-A330-C794ECB6892E}" scale="90" showRuler="0">
      <pageMargins left="0.39370078740157483" right="0.39370078740157483" top="0.98425196850393704" bottom="0.98425196850393704" header="0.51181102362204722" footer="0.51181102362204722"/>
      <pageSetup paperSize="9" scale="80" orientation="portrait" horizontalDpi="400" verticalDpi="400" r:id="rId5"/>
      <headerFooter alignWithMargins="0"/>
    </customSheetView>
    <customSheetView guid="{60392875-C6C4-4C65-BD14-BD6AB82704C6}" scale="90">
      <selection activeCell="Q38" sqref="Q38"/>
      <pageMargins left="0.39370078740157483" right="0.39370078740157483" top="0.98425196850393704" bottom="0.98425196850393704" header="0.51181102362204722" footer="0.51181102362204722"/>
      <pageSetup paperSize="9" scale="80" orientation="portrait" horizontalDpi="400" verticalDpi="400" r:id="rId6"/>
      <headerFooter alignWithMargins="0"/>
    </customSheetView>
    <customSheetView guid="{33495744-9C9C-40C7-9B4A-141C7A4D514D}" scale="90" showPageBreaks="1">
      <selection activeCell="Q38" sqref="Q38"/>
      <pageMargins left="0.39370078740157483" right="0.39370078740157483" top="0.98425196850393704" bottom="0.98425196850393704" header="0.51181102362204722" footer="0.51181102362204722"/>
      <pageSetup paperSize="9" scale="80" orientation="portrait" horizontalDpi="400" verticalDpi="400" r:id="rId7"/>
      <headerFooter alignWithMargins="0"/>
    </customSheetView>
    <customSheetView guid="{BC5F2D14-7858-407A-97D0-33F85A51D82F}">
      <selection activeCell="D2" sqref="D2"/>
      <pageMargins left="0.39370078740157483" right="0.39370078740157483" top="0.98425196850393704" bottom="0.98425196850393704" header="0.51181102362204722" footer="0.51181102362204722"/>
      <pageSetup paperSize="9" scale="80" orientation="portrait" r:id="rId8"/>
      <headerFooter alignWithMargins="0"/>
    </customSheetView>
    <customSheetView guid="{1505D1DF-12F1-4ACA-9DD9-B846A9995C6E}" scale="90" showPageBreaks="1" topLeftCell="A23">
      <selection activeCell="P23" sqref="P23"/>
      <pageMargins left="0.39370078740157483" right="0.39370078740157483" top="0.98425196850393704" bottom="0.98425196850393704" header="0.51181102362204722" footer="0.51181102362204722"/>
      <pageSetup paperSize="9" scale="80" orientation="portrait" horizontalDpi="400" verticalDpi="400" r:id="rId9"/>
      <headerFooter alignWithMargins="0"/>
    </customSheetView>
    <customSheetView guid="{FACBA546-B45A-4EB8-B63F-DF2E0A0DE3CE}" scale="110" showPageBreaks="1" view="pageBreakPreview" topLeftCell="A2">
      <selection activeCell="E2" sqref="E2"/>
      <pageMargins left="0.39370078740157483" right="0.39370078740157483" top="0.98425196850393704" bottom="0.98425196850393704" header="0.51181102362204722" footer="0.51181102362204722"/>
      <pageSetup paperSize="9" scale="80" orientation="portrait" r:id="rId10"/>
      <headerFooter alignWithMargins="0"/>
    </customSheetView>
    <customSheetView guid="{5E0907E9-959E-4590-846D-765447526767}" scale="90" showPageBreaks="1" printArea="1">
      <selection activeCell="O1" sqref="O1"/>
      <pageMargins left="0.39370078740157483" right="0.39370078740157483" top="0.98425196850393704" bottom="0.98425196850393704" header="0.51181102362204722" footer="0.51181102362204722"/>
      <pageSetup paperSize="9" scale="80" orientation="portrait" r:id="rId11"/>
      <headerFooter alignWithMargins="0"/>
    </customSheetView>
  </customSheetViews>
  <phoneticPr fontId="3"/>
  <pageMargins left="0.39370078740157483" right="0.39370078740157483" top="0.98425196850393704" bottom="0.98425196850393704" header="0.51181102362204722" footer="0.51181102362204722"/>
  <pageSetup paperSize="9" scale="80" orientation="portrait"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3"/>
  <sheetViews>
    <sheetView view="pageBreakPreview" zoomScaleNormal="85" zoomScaleSheetLayoutView="100" workbookViewId="0">
      <selection activeCell="D1" sqref="D1"/>
    </sheetView>
  </sheetViews>
  <sheetFormatPr defaultRowHeight="13.5"/>
  <cols>
    <col min="1" max="1" width="5.25" style="9" customWidth="1"/>
    <col min="2" max="4" width="9.625" style="9" customWidth="1"/>
    <col min="5" max="5" width="8.625" style="9" customWidth="1"/>
    <col min="6" max="6" width="8.25" style="9" customWidth="1"/>
    <col min="7" max="7" width="6.875" style="9" customWidth="1"/>
    <col min="8" max="8" width="8.625" style="9" customWidth="1"/>
    <col min="9" max="10" width="6.875" style="9" customWidth="1"/>
    <col min="11" max="11" width="7.5" style="9" customWidth="1"/>
    <col min="12" max="13" width="6.625" style="9" customWidth="1"/>
    <col min="14" max="25" width="4.625" style="9" customWidth="1"/>
    <col min="26" max="26" width="10.125" style="9" customWidth="1"/>
    <col min="27" max="16384" width="9" style="9"/>
  </cols>
  <sheetData>
    <row r="2" spans="1:27">
      <c r="B2" s="51" t="s">
        <v>365</v>
      </c>
    </row>
    <row r="3" spans="1:27">
      <c r="B3" s="6"/>
      <c r="C3" s="6"/>
      <c r="D3" s="6"/>
      <c r="E3" s="6"/>
      <c r="F3" s="6"/>
      <c r="G3" s="6"/>
      <c r="H3" s="6"/>
      <c r="I3" s="6"/>
      <c r="J3" s="6"/>
      <c r="K3" s="6"/>
      <c r="L3" s="6"/>
      <c r="M3" s="6"/>
      <c r="N3" s="6"/>
      <c r="O3" s="6"/>
      <c r="P3" s="6"/>
      <c r="Q3" s="6"/>
      <c r="R3" s="6"/>
      <c r="S3" s="6"/>
      <c r="T3" s="6"/>
      <c r="U3" s="6"/>
      <c r="V3" s="6"/>
      <c r="W3" s="6"/>
      <c r="X3" s="6"/>
      <c r="Y3" s="6"/>
      <c r="Z3" s="6"/>
    </row>
    <row r="4" spans="1:27">
      <c r="C4" s="23"/>
      <c r="D4" s="23"/>
      <c r="E4" s="288" t="s">
        <v>251</v>
      </c>
      <c r="F4" s="289"/>
      <c r="G4" s="289"/>
      <c r="H4" s="289"/>
      <c r="I4" s="289"/>
      <c r="J4" s="289"/>
      <c r="K4" s="288" t="s">
        <v>252</v>
      </c>
      <c r="L4" s="289"/>
      <c r="M4" s="289"/>
      <c r="N4" s="289"/>
      <c r="O4" s="289"/>
      <c r="P4" s="289"/>
      <c r="Q4" s="289"/>
      <c r="R4" s="289"/>
      <c r="S4" s="289"/>
      <c r="T4" s="289"/>
      <c r="U4" s="289"/>
      <c r="V4" s="289"/>
      <c r="W4" s="289"/>
      <c r="X4" s="289"/>
      <c r="Y4" s="290"/>
      <c r="Z4" s="18" t="s">
        <v>24</v>
      </c>
    </row>
    <row r="5" spans="1:27">
      <c r="B5" s="7" t="s">
        <v>256</v>
      </c>
      <c r="C5" s="19" t="s">
        <v>1</v>
      </c>
      <c r="D5" s="19" t="s">
        <v>2</v>
      </c>
      <c r="E5" s="288" t="s">
        <v>286</v>
      </c>
      <c r="F5" s="289"/>
      <c r="G5" s="290"/>
      <c r="H5" s="288" t="s">
        <v>287</v>
      </c>
      <c r="I5" s="289"/>
      <c r="J5" s="289"/>
      <c r="K5" s="288" t="s">
        <v>160</v>
      </c>
      <c r="L5" s="289"/>
      <c r="M5" s="290"/>
      <c r="N5" s="24" t="s">
        <v>213</v>
      </c>
      <c r="O5" s="25" t="s">
        <v>161</v>
      </c>
      <c r="P5" s="24" t="s">
        <v>214</v>
      </c>
      <c r="Q5" s="25" t="s">
        <v>161</v>
      </c>
      <c r="R5" s="24" t="s">
        <v>215</v>
      </c>
      <c r="S5" s="25" t="s">
        <v>161</v>
      </c>
      <c r="T5" s="24" t="s">
        <v>216</v>
      </c>
      <c r="U5" s="25" t="s">
        <v>161</v>
      </c>
      <c r="V5" s="24" t="s">
        <v>217</v>
      </c>
      <c r="W5" s="25" t="s">
        <v>161</v>
      </c>
      <c r="X5" s="24" t="s">
        <v>218</v>
      </c>
      <c r="Y5" s="26" t="s">
        <v>161</v>
      </c>
      <c r="Z5" s="18" t="s">
        <v>162</v>
      </c>
    </row>
    <row r="6" spans="1:27">
      <c r="B6" s="6"/>
      <c r="C6" s="21" t="s">
        <v>5</v>
      </c>
      <c r="D6" s="21" t="s">
        <v>6</v>
      </c>
      <c r="E6" s="21" t="s">
        <v>219</v>
      </c>
      <c r="F6" s="21" t="s">
        <v>8</v>
      </c>
      <c r="G6" s="21" t="s">
        <v>9</v>
      </c>
      <c r="H6" s="21" t="s">
        <v>219</v>
      </c>
      <c r="I6" s="21" t="s">
        <v>8</v>
      </c>
      <c r="J6" s="21" t="s">
        <v>9</v>
      </c>
      <c r="K6" s="16" t="s">
        <v>14</v>
      </c>
      <c r="L6" s="22" t="s">
        <v>8</v>
      </c>
      <c r="M6" s="22" t="s">
        <v>9</v>
      </c>
      <c r="N6" s="16" t="s">
        <v>8</v>
      </c>
      <c r="O6" s="16" t="s">
        <v>9</v>
      </c>
      <c r="P6" s="16" t="s">
        <v>8</v>
      </c>
      <c r="Q6" s="16" t="s">
        <v>9</v>
      </c>
      <c r="R6" s="16" t="s">
        <v>8</v>
      </c>
      <c r="S6" s="16" t="s">
        <v>9</v>
      </c>
      <c r="T6" s="16" t="s">
        <v>8</v>
      </c>
      <c r="U6" s="16" t="s">
        <v>9</v>
      </c>
      <c r="V6" s="16" t="s">
        <v>8</v>
      </c>
      <c r="W6" s="16" t="s">
        <v>9</v>
      </c>
      <c r="X6" s="16" t="s">
        <v>8</v>
      </c>
      <c r="Y6" s="16" t="s">
        <v>9</v>
      </c>
      <c r="Z6" s="21" t="s">
        <v>288</v>
      </c>
    </row>
    <row r="8" spans="1:27">
      <c r="B8" s="14" t="s">
        <v>289</v>
      </c>
      <c r="C8" s="27">
        <v>13</v>
      </c>
      <c r="D8" s="27">
        <v>266</v>
      </c>
      <c r="E8" s="27">
        <v>400</v>
      </c>
      <c r="F8" s="27">
        <v>142</v>
      </c>
      <c r="G8" s="27">
        <v>258</v>
      </c>
      <c r="H8" s="27">
        <v>33</v>
      </c>
      <c r="I8" s="27">
        <v>10</v>
      </c>
      <c r="J8" s="27">
        <v>23</v>
      </c>
      <c r="K8" s="27">
        <v>7296</v>
      </c>
      <c r="L8" s="27">
        <v>3749</v>
      </c>
      <c r="M8" s="27">
        <v>3547</v>
      </c>
      <c r="N8" s="27">
        <v>610</v>
      </c>
      <c r="O8" s="27">
        <v>610</v>
      </c>
      <c r="P8" s="27">
        <v>575</v>
      </c>
      <c r="Q8" s="27">
        <v>588</v>
      </c>
      <c r="R8" s="27">
        <v>656</v>
      </c>
      <c r="S8" s="27">
        <v>558</v>
      </c>
      <c r="T8" s="27">
        <v>642</v>
      </c>
      <c r="U8" s="27">
        <v>603</v>
      </c>
      <c r="V8" s="27">
        <v>618</v>
      </c>
      <c r="W8" s="27">
        <v>573</v>
      </c>
      <c r="X8" s="27">
        <v>648</v>
      </c>
      <c r="Y8" s="27">
        <v>615</v>
      </c>
      <c r="Z8" s="28">
        <f>K8/D8</f>
        <v>27.428571428571427</v>
      </c>
    </row>
    <row r="9" spans="1:27">
      <c r="B9" s="72" t="s">
        <v>300</v>
      </c>
      <c r="C9" s="95">
        <v>13</v>
      </c>
      <c r="D9" s="95">
        <v>266</v>
      </c>
      <c r="E9" s="95">
        <v>410</v>
      </c>
      <c r="F9" s="95">
        <v>143</v>
      </c>
      <c r="G9" s="95">
        <v>267</v>
      </c>
      <c r="H9" s="95">
        <v>29</v>
      </c>
      <c r="I9" s="95">
        <v>11</v>
      </c>
      <c r="J9" s="95">
        <v>18</v>
      </c>
      <c r="K9" s="95">
        <v>7259</v>
      </c>
      <c r="L9" s="95">
        <v>3725</v>
      </c>
      <c r="M9" s="95">
        <v>3534</v>
      </c>
      <c r="N9" s="95">
        <v>616</v>
      </c>
      <c r="O9" s="95">
        <v>592</v>
      </c>
      <c r="P9" s="95">
        <v>605</v>
      </c>
      <c r="Q9" s="95">
        <v>608</v>
      </c>
      <c r="R9" s="95">
        <v>580</v>
      </c>
      <c r="S9" s="95">
        <v>595</v>
      </c>
      <c r="T9" s="95">
        <v>648</v>
      </c>
      <c r="U9" s="95">
        <v>561</v>
      </c>
      <c r="V9" s="95">
        <v>649</v>
      </c>
      <c r="W9" s="95">
        <v>606</v>
      </c>
      <c r="X9" s="95">
        <v>627</v>
      </c>
      <c r="Y9" s="95">
        <v>572</v>
      </c>
      <c r="Z9" s="96">
        <v>27.289473684210527</v>
      </c>
    </row>
    <row r="10" spans="1:27">
      <c r="A10" s="56"/>
      <c r="B10" s="101" t="s">
        <v>312</v>
      </c>
      <c r="C10" s="214">
        <v>13</v>
      </c>
      <c r="D10" s="117">
        <v>270</v>
      </c>
      <c r="E10" s="117">
        <v>411</v>
      </c>
      <c r="F10" s="117">
        <v>145</v>
      </c>
      <c r="G10" s="117">
        <v>266</v>
      </c>
      <c r="H10" s="117">
        <v>39</v>
      </c>
      <c r="I10" s="117">
        <v>14</v>
      </c>
      <c r="J10" s="117">
        <v>25</v>
      </c>
      <c r="K10" s="117">
        <v>7317</v>
      </c>
      <c r="L10" s="117">
        <v>3774</v>
      </c>
      <c r="M10" s="117">
        <v>3543</v>
      </c>
      <c r="N10" s="117">
        <v>667</v>
      </c>
      <c r="O10" s="117">
        <v>565</v>
      </c>
      <c r="P10" s="117">
        <v>626</v>
      </c>
      <c r="Q10" s="117">
        <v>593</v>
      </c>
      <c r="R10" s="117">
        <v>611</v>
      </c>
      <c r="S10" s="117">
        <v>615</v>
      </c>
      <c r="T10" s="117">
        <v>580</v>
      </c>
      <c r="U10" s="117">
        <v>592</v>
      </c>
      <c r="V10" s="117">
        <v>642</v>
      </c>
      <c r="W10" s="117">
        <v>561</v>
      </c>
      <c r="X10" s="117">
        <v>648</v>
      </c>
      <c r="Y10" s="117">
        <v>617</v>
      </c>
      <c r="Z10" s="118">
        <v>27.1</v>
      </c>
      <c r="AA10" s="56"/>
    </row>
    <row r="11" spans="1:27">
      <c r="A11" s="56"/>
      <c r="B11" s="101" t="s">
        <v>338</v>
      </c>
      <c r="C11" s="95">
        <v>13</v>
      </c>
      <c r="D11" s="95">
        <v>277</v>
      </c>
      <c r="E11" s="95">
        <v>413</v>
      </c>
      <c r="F11" s="95">
        <v>142</v>
      </c>
      <c r="G11" s="95">
        <v>271</v>
      </c>
      <c r="H11" s="95">
        <v>33</v>
      </c>
      <c r="I11" s="95">
        <v>12</v>
      </c>
      <c r="J11" s="95">
        <v>21</v>
      </c>
      <c r="K11" s="95">
        <v>7378</v>
      </c>
      <c r="L11" s="95">
        <v>3813</v>
      </c>
      <c r="M11" s="95">
        <v>3565</v>
      </c>
      <c r="N11" s="95">
        <v>674</v>
      </c>
      <c r="O11" s="95">
        <v>614</v>
      </c>
      <c r="P11" s="95">
        <v>669</v>
      </c>
      <c r="Q11" s="95">
        <v>580</v>
      </c>
      <c r="R11" s="95">
        <v>623</v>
      </c>
      <c r="S11" s="95">
        <v>600</v>
      </c>
      <c r="T11" s="95">
        <v>619</v>
      </c>
      <c r="U11" s="95">
        <v>621</v>
      </c>
      <c r="V11" s="95">
        <v>587</v>
      </c>
      <c r="W11" s="95">
        <v>592</v>
      </c>
      <c r="X11" s="95">
        <v>641</v>
      </c>
      <c r="Y11" s="95">
        <v>558</v>
      </c>
      <c r="Z11" s="96">
        <v>26.6</v>
      </c>
      <c r="AA11" s="56"/>
    </row>
    <row r="12" spans="1:27">
      <c r="A12" s="56"/>
      <c r="B12" s="101" t="s">
        <v>354</v>
      </c>
      <c r="C12" s="95">
        <v>13</v>
      </c>
      <c r="D12" s="95">
        <v>280</v>
      </c>
      <c r="E12" s="95">
        <v>416</v>
      </c>
      <c r="F12" s="95">
        <v>144</v>
      </c>
      <c r="G12" s="95">
        <v>272</v>
      </c>
      <c r="H12" s="95">
        <v>31</v>
      </c>
      <c r="I12" s="95">
        <v>14</v>
      </c>
      <c r="J12" s="95">
        <v>17</v>
      </c>
      <c r="K12" s="95">
        <v>7365</v>
      </c>
      <c r="L12" s="95">
        <v>3758</v>
      </c>
      <c r="M12" s="95">
        <v>3607</v>
      </c>
      <c r="N12" s="95">
        <v>593</v>
      </c>
      <c r="O12" s="95">
        <v>587</v>
      </c>
      <c r="P12" s="95">
        <v>672</v>
      </c>
      <c r="Q12" s="95">
        <v>613</v>
      </c>
      <c r="R12" s="95">
        <v>671</v>
      </c>
      <c r="S12" s="95">
        <v>586</v>
      </c>
      <c r="T12" s="95">
        <v>618</v>
      </c>
      <c r="U12" s="95">
        <v>600</v>
      </c>
      <c r="V12" s="95">
        <v>620</v>
      </c>
      <c r="W12" s="95">
        <v>627</v>
      </c>
      <c r="X12" s="95">
        <v>584</v>
      </c>
      <c r="Y12" s="95">
        <v>594</v>
      </c>
      <c r="Z12" s="96">
        <v>26.3</v>
      </c>
      <c r="AA12" s="56"/>
    </row>
    <row r="13" spans="1:27">
      <c r="A13" s="56"/>
      <c r="B13" s="101" t="s">
        <v>385</v>
      </c>
      <c r="C13" s="95">
        <v>13</v>
      </c>
      <c r="D13" s="95">
        <v>289</v>
      </c>
      <c r="E13" s="95">
        <v>422</v>
      </c>
      <c r="F13" s="95">
        <v>147</v>
      </c>
      <c r="G13" s="95">
        <v>275</v>
      </c>
      <c r="H13" s="95">
        <v>62</v>
      </c>
      <c r="I13" s="95">
        <v>20</v>
      </c>
      <c r="J13" s="95">
        <v>42</v>
      </c>
      <c r="K13" s="95">
        <v>7495</v>
      </c>
      <c r="L13" s="95">
        <v>3869</v>
      </c>
      <c r="M13" s="95">
        <v>3626</v>
      </c>
      <c r="N13" s="95">
        <v>678</v>
      </c>
      <c r="O13" s="95">
        <v>627</v>
      </c>
      <c r="P13" s="95">
        <v>601</v>
      </c>
      <c r="Q13" s="95">
        <v>586</v>
      </c>
      <c r="R13" s="95">
        <v>679</v>
      </c>
      <c r="S13" s="95">
        <v>609</v>
      </c>
      <c r="T13" s="95">
        <v>668</v>
      </c>
      <c r="U13" s="95">
        <v>581</v>
      </c>
      <c r="V13" s="95">
        <v>618</v>
      </c>
      <c r="W13" s="95">
        <v>603</v>
      </c>
      <c r="X13" s="95">
        <v>625</v>
      </c>
      <c r="Y13" s="95">
        <v>620</v>
      </c>
      <c r="Z13" s="96">
        <v>25.9</v>
      </c>
      <c r="AA13" s="56"/>
    </row>
    <row r="14" spans="1:27">
      <c r="A14" s="56"/>
      <c r="B14" s="101" t="s">
        <v>411</v>
      </c>
      <c r="C14" s="95">
        <f>SUM(C16:C28)</f>
        <v>13</v>
      </c>
      <c r="D14" s="95">
        <f t="shared" ref="D14:Y14" si="0">SUM(D16:D28)</f>
        <v>295</v>
      </c>
      <c r="E14" s="95">
        <f t="shared" si="0"/>
        <v>428</v>
      </c>
      <c r="F14" s="95">
        <f t="shared" si="0"/>
        <v>151</v>
      </c>
      <c r="G14" s="95">
        <f t="shared" si="0"/>
        <v>277</v>
      </c>
      <c r="H14" s="95">
        <f t="shared" si="0"/>
        <v>57</v>
      </c>
      <c r="I14" s="95">
        <f t="shared" si="0"/>
        <v>18</v>
      </c>
      <c r="J14" s="95">
        <f t="shared" si="0"/>
        <v>39</v>
      </c>
      <c r="K14" s="95">
        <f>SUM(K16:K28)</f>
        <v>7567</v>
      </c>
      <c r="L14" s="95">
        <f t="shared" si="0"/>
        <v>3924</v>
      </c>
      <c r="M14" s="95">
        <f t="shared" si="0"/>
        <v>3643</v>
      </c>
      <c r="N14" s="95">
        <f t="shared" si="0"/>
        <v>675</v>
      </c>
      <c r="O14" s="95">
        <f t="shared" si="0"/>
        <v>633</v>
      </c>
      <c r="P14" s="95">
        <f t="shared" si="0"/>
        <v>680</v>
      </c>
      <c r="Q14" s="95">
        <f t="shared" si="0"/>
        <v>625</v>
      </c>
      <c r="R14" s="95">
        <f t="shared" si="0"/>
        <v>602</v>
      </c>
      <c r="S14" s="95">
        <f t="shared" si="0"/>
        <v>596</v>
      </c>
      <c r="T14" s="95">
        <f t="shared" si="0"/>
        <v>673</v>
      </c>
      <c r="U14" s="95">
        <f t="shared" si="0"/>
        <v>606</v>
      </c>
      <c r="V14" s="95">
        <f t="shared" si="0"/>
        <v>669</v>
      </c>
      <c r="W14" s="95">
        <f t="shared" si="0"/>
        <v>585</v>
      </c>
      <c r="X14" s="95">
        <f t="shared" si="0"/>
        <v>625</v>
      </c>
      <c r="Y14" s="95">
        <f t="shared" si="0"/>
        <v>598</v>
      </c>
      <c r="Z14" s="96">
        <f>K14/D14</f>
        <v>25.650847457627119</v>
      </c>
      <c r="AA14" s="56"/>
    </row>
    <row r="15" spans="1:27">
      <c r="A15" s="56"/>
      <c r="B15" s="68"/>
      <c r="C15" s="95"/>
      <c r="D15" s="95"/>
      <c r="E15" s="95"/>
      <c r="F15" s="95"/>
      <c r="G15" s="95"/>
      <c r="H15" s="95"/>
      <c r="I15" s="95"/>
      <c r="J15" s="95"/>
      <c r="K15" s="95"/>
      <c r="L15" s="95"/>
      <c r="M15" s="95"/>
      <c r="N15" s="95"/>
      <c r="O15" s="95"/>
      <c r="P15" s="95"/>
      <c r="Q15" s="95"/>
      <c r="R15" s="95"/>
      <c r="S15" s="95"/>
      <c r="T15" s="95"/>
      <c r="U15" s="95"/>
      <c r="V15" s="95"/>
      <c r="W15" s="95"/>
      <c r="X15" s="95"/>
      <c r="Y15" s="95"/>
      <c r="Z15" s="96"/>
      <c r="AA15" s="56"/>
    </row>
    <row r="16" spans="1:27">
      <c r="A16" s="56"/>
      <c r="B16" s="90" t="s">
        <v>290</v>
      </c>
      <c r="C16" s="95">
        <v>1</v>
      </c>
      <c r="D16" s="95">
        <v>27</v>
      </c>
      <c r="E16" s="95">
        <f>F16+G16</f>
        <v>37</v>
      </c>
      <c r="F16" s="259">
        <v>14</v>
      </c>
      <c r="G16" s="259">
        <v>23</v>
      </c>
      <c r="H16" s="95">
        <f>I16+J16</f>
        <v>4</v>
      </c>
      <c r="I16" s="259">
        <v>2</v>
      </c>
      <c r="J16" s="259">
        <v>2</v>
      </c>
      <c r="K16" s="95">
        <f>L16+M16</f>
        <v>770</v>
      </c>
      <c r="L16" s="95">
        <f>N16+P16+R16+T16+V16+X16</f>
        <v>388</v>
      </c>
      <c r="M16" s="95">
        <f>O16+Q16+S16+U16+W16+Y16</f>
        <v>382</v>
      </c>
      <c r="N16" s="259">
        <v>70</v>
      </c>
      <c r="O16" s="259">
        <v>72</v>
      </c>
      <c r="P16" s="259">
        <v>54</v>
      </c>
      <c r="Q16" s="259">
        <v>63</v>
      </c>
      <c r="R16" s="259">
        <v>57</v>
      </c>
      <c r="S16" s="259">
        <v>77</v>
      </c>
      <c r="T16" s="259">
        <v>71</v>
      </c>
      <c r="U16" s="259">
        <v>50</v>
      </c>
      <c r="V16" s="259">
        <v>56</v>
      </c>
      <c r="W16" s="259">
        <v>55</v>
      </c>
      <c r="X16" s="259">
        <v>80</v>
      </c>
      <c r="Y16" s="259">
        <v>65</v>
      </c>
      <c r="Z16" s="96">
        <f>K16/D16</f>
        <v>28.518518518518519</v>
      </c>
      <c r="AA16" s="56"/>
    </row>
    <row r="17" spans="1:27">
      <c r="A17" s="56"/>
      <c r="B17" s="90" t="s">
        <v>291</v>
      </c>
      <c r="C17" s="95">
        <v>1</v>
      </c>
      <c r="D17" s="95">
        <v>22</v>
      </c>
      <c r="E17" s="95">
        <f t="shared" ref="E17:E28" si="1">F17+G17</f>
        <v>30</v>
      </c>
      <c r="F17" s="259">
        <v>9</v>
      </c>
      <c r="G17" s="259">
        <v>21</v>
      </c>
      <c r="H17" s="95">
        <f t="shared" ref="H17:H28" si="2">I17+J17</f>
        <v>4</v>
      </c>
      <c r="I17" s="259">
        <v>1</v>
      </c>
      <c r="J17" s="259">
        <v>3</v>
      </c>
      <c r="K17" s="95">
        <f t="shared" ref="K17:K28" si="3">L17+M17</f>
        <v>524</v>
      </c>
      <c r="L17" s="95">
        <f t="shared" ref="L17:M28" si="4">N17+P17+R17+T17+V17+X17</f>
        <v>284</v>
      </c>
      <c r="M17" s="95">
        <f t="shared" si="4"/>
        <v>240</v>
      </c>
      <c r="N17" s="259">
        <v>73</v>
      </c>
      <c r="O17" s="259">
        <v>49</v>
      </c>
      <c r="P17" s="259">
        <v>53</v>
      </c>
      <c r="Q17" s="259">
        <v>45</v>
      </c>
      <c r="R17" s="259">
        <v>46</v>
      </c>
      <c r="S17" s="259">
        <v>42</v>
      </c>
      <c r="T17" s="259">
        <v>41</v>
      </c>
      <c r="U17" s="259">
        <v>36</v>
      </c>
      <c r="V17" s="259">
        <v>36</v>
      </c>
      <c r="W17" s="259">
        <v>28</v>
      </c>
      <c r="X17" s="259">
        <v>35</v>
      </c>
      <c r="Y17" s="259">
        <v>40</v>
      </c>
      <c r="Z17" s="96">
        <f t="shared" ref="Z17:Z27" si="5">K17/D17</f>
        <v>23.818181818181817</v>
      </c>
      <c r="AA17" s="56"/>
    </row>
    <row r="18" spans="1:27">
      <c r="A18" s="56"/>
      <c r="B18" s="90" t="s">
        <v>292</v>
      </c>
      <c r="C18" s="95">
        <v>1</v>
      </c>
      <c r="D18" s="95">
        <v>21</v>
      </c>
      <c r="E18" s="95">
        <f t="shared" si="1"/>
        <v>35</v>
      </c>
      <c r="F18" s="259">
        <v>13</v>
      </c>
      <c r="G18" s="259">
        <v>22</v>
      </c>
      <c r="H18" s="95">
        <f t="shared" si="2"/>
        <v>4</v>
      </c>
      <c r="I18" s="259">
        <v>2</v>
      </c>
      <c r="J18" s="259">
        <v>2</v>
      </c>
      <c r="K18" s="95">
        <f t="shared" si="3"/>
        <v>542</v>
      </c>
      <c r="L18" s="95">
        <f t="shared" si="4"/>
        <v>282</v>
      </c>
      <c r="M18" s="95">
        <f t="shared" si="4"/>
        <v>260</v>
      </c>
      <c r="N18" s="259">
        <v>35</v>
      </c>
      <c r="O18" s="259">
        <v>46</v>
      </c>
      <c r="P18" s="259">
        <v>50</v>
      </c>
      <c r="Q18" s="259">
        <v>39</v>
      </c>
      <c r="R18" s="259">
        <v>42</v>
      </c>
      <c r="S18" s="259">
        <v>48</v>
      </c>
      <c r="T18" s="259">
        <v>50</v>
      </c>
      <c r="U18" s="259">
        <v>50</v>
      </c>
      <c r="V18" s="259">
        <v>50</v>
      </c>
      <c r="W18" s="259">
        <v>41</v>
      </c>
      <c r="X18" s="259">
        <v>55</v>
      </c>
      <c r="Y18" s="259">
        <v>36</v>
      </c>
      <c r="Z18" s="96">
        <f t="shared" si="5"/>
        <v>25.80952380952381</v>
      </c>
      <c r="AA18" s="56"/>
    </row>
    <row r="19" spans="1:27">
      <c r="A19" s="56"/>
      <c r="B19" s="90" t="s">
        <v>293</v>
      </c>
      <c r="C19" s="95">
        <v>1</v>
      </c>
      <c r="D19" s="95">
        <v>28</v>
      </c>
      <c r="E19" s="95">
        <f t="shared" si="1"/>
        <v>38</v>
      </c>
      <c r="F19" s="259">
        <v>15</v>
      </c>
      <c r="G19" s="259">
        <v>23</v>
      </c>
      <c r="H19" s="95">
        <f t="shared" si="2"/>
        <v>6</v>
      </c>
      <c r="I19" s="259">
        <v>1</v>
      </c>
      <c r="J19" s="259">
        <v>5</v>
      </c>
      <c r="K19" s="95">
        <f t="shared" si="3"/>
        <v>700</v>
      </c>
      <c r="L19" s="95">
        <f t="shared" si="4"/>
        <v>352</v>
      </c>
      <c r="M19" s="95">
        <f t="shared" si="4"/>
        <v>348</v>
      </c>
      <c r="N19" s="259">
        <v>52</v>
      </c>
      <c r="O19" s="259">
        <v>57</v>
      </c>
      <c r="P19" s="259">
        <v>65</v>
      </c>
      <c r="Q19" s="259">
        <v>52</v>
      </c>
      <c r="R19" s="259">
        <v>64</v>
      </c>
      <c r="S19" s="259">
        <v>48</v>
      </c>
      <c r="T19" s="259">
        <v>61</v>
      </c>
      <c r="U19" s="259">
        <v>57</v>
      </c>
      <c r="V19" s="259">
        <v>62</v>
      </c>
      <c r="W19" s="259">
        <v>67</v>
      </c>
      <c r="X19" s="259">
        <v>48</v>
      </c>
      <c r="Y19" s="259">
        <v>67</v>
      </c>
      <c r="Z19" s="96">
        <f t="shared" si="5"/>
        <v>25</v>
      </c>
      <c r="AA19" s="56"/>
    </row>
    <row r="20" spans="1:27">
      <c r="A20" s="56"/>
      <c r="B20" s="90" t="s">
        <v>95</v>
      </c>
      <c r="C20" s="95">
        <v>1</v>
      </c>
      <c r="D20" s="95">
        <v>21</v>
      </c>
      <c r="E20" s="95">
        <f t="shared" si="1"/>
        <v>33</v>
      </c>
      <c r="F20" s="259">
        <v>13</v>
      </c>
      <c r="G20" s="259">
        <v>20</v>
      </c>
      <c r="H20" s="95">
        <f t="shared" si="2"/>
        <v>5</v>
      </c>
      <c r="I20" s="259">
        <v>2</v>
      </c>
      <c r="J20" s="259">
        <v>3</v>
      </c>
      <c r="K20" s="95">
        <f t="shared" si="3"/>
        <v>525</v>
      </c>
      <c r="L20" s="95">
        <f t="shared" si="4"/>
        <v>259</v>
      </c>
      <c r="M20" s="95">
        <f t="shared" si="4"/>
        <v>266</v>
      </c>
      <c r="N20" s="259">
        <v>33</v>
      </c>
      <c r="O20" s="259">
        <v>37</v>
      </c>
      <c r="P20" s="259">
        <v>45</v>
      </c>
      <c r="Q20" s="259">
        <v>36</v>
      </c>
      <c r="R20" s="259">
        <v>38</v>
      </c>
      <c r="S20" s="259">
        <v>53</v>
      </c>
      <c r="T20" s="259">
        <v>50</v>
      </c>
      <c r="U20" s="259">
        <v>51</v>
      </c>
      <c r="V20" s="259">
        <v>44</v>
      </c>
      <c r="W20" s="259">
        <v>49</v>
      </c>
      <c r="X20" s="259">
        <v>49</v>
      </c>
      <c r="Y20" s="259">
        <v>40</v>
      </c>
      <c r="Z20" s="96">
        <f t="shared" si="5"/>
        <v>25</v>
      </c>
      <c r="AA20" s="56"/>
    </row>
    <row r="21" spans="1:27">
      <c r="A21" s="56"/>
      <c r="B21" s="90" t="s">
        <v>220</v>
      </c>
      <c r="C21" s="95">
        <v>1</v>
      </c>
      <c r="D21" s="95">
        <v>25</v>
      </c>
      <c r="E21" s="95">
        <f t="shared" si="1"/>
        <v>32</v>
      </c>
      <c r="F21" s="259">
        <v>12</v>
      </c>
      <c r="G21" s="259">
        <v>20</v>
      </c>
      <c r="H21" s="95">
        <f t="shared" si="2"/>
        <v>2</v>
      </c>
      <c r="I21" s="259">
        <v>0</v>
      </c>
      <c r="J21" s="259">
        <v>2</v>
      </c>
      <c r="K21" s="95">
        <f t="shared" si="3"/>
        <v>643</v>
      </c>
      <c r="L21" s="95">
        <f t="shared" si="4"/>
        <v>329</v>
      </c>
      <c r="M21" s="95">
        <f t="shared" si="4"/>
        <v>314</v>
      </c>
      <c r="N21" s="259">
        <v>65</v>
      </c>
      <c r="O21" s="259">
        <v>45</v>
      </c>
      <c r="P21" s="259">
        <v>55</v>
      </c>
      <c r="Q21" s="259">
        <v>57</v>
      </c>
      <c r="R21" s="259">
        <v>47</v>
      </c>
      <c r="S21" s="259">
        <v>52</v>
      </c>
      <c r="T21" s="259">
        <v>59</v>
      </c>
      <c r="U21" s="259">
        <v>55</v>
      </c>
      <c r="V21" s="259">
        <v>58</v>
      </c>
      <c r="W21" s="259">
        <v>60</v>
      </c>
      <c r="X21" s="259">
        <v>45</v>
      </c>
      <c r="Y21" s="259">
        <v>45</v>
      </c>
      <c r="Z21" s="96">
        <f t="shared" si="5"/>
        <v>25.72</v>
      </c>
      <c r="AA21" s="56"/>
    </row>
    <row r="22" spans="1:27">
      <c r="A22" s="56"/>
      <c r="B22" s="90" t="s">
        <v>221</v>
      </c>
      <c r="C22" s="95">
        <v>1</v>
      </c>
      <c r="D22" s="95">
        <v>39</v>
      </c>
      <c r="E22" s="95">
        <f t="shared" si="1"/>
        <v>58</v>
      </c>
      <c r="F22" s="259">
        <v>20</v>
      </c>
      <c r="G22" s="259">
        <v>38</v>
      </c>
      <c r="H22" s="95">
        <f t="shared" si="2"/>
        <v>6</v>
      </c>
      <c r="I22" s="259">
        <v>1</v>
      </c>
      <c r="J22" s="259">
        <v>5</v>
      </c>
      <c r="K22" s="95">
        <f t="shared" si="3"/>
        <v>1071</v>
      </c>
      <c r="L22" s="95">
        <f t="shared" si="4"/>
        <v>553</v>
      </c>
      <c r="M22" s="95">
        <f t="shared" si="4"/>
        <v>518</v>
      </c>
      <c r="N22" s="259">
        <v>96</v>
      </c>
      <c r="O22" s="259">
        <v>113</v>
      </c>
      <c r="P22" s="259">
        <v>110</v>
      </c>
      <c r="Q22" s="259">
        <v>96</v>
      </c>
      <c r="R22" s="259">
        <v>83</v>
      </c>
      <c r="S22" s="259">
        <v>74</v>
      </c>
      <c r="T22" s="259">
        <v>94</v>
      </c>
      <c r="U22" s="259">
        <v>84</v>
      </c>
      <c r="V22" s="259">
        <v>98</v>
      </c>
      <c r="W22" s="259">
        <v>88</v>
      </c>
      <c r="X22" s="259">
        <v>72</v>
      </c>
      <c r="Y22" s="259">
        <v>63</v>
      </c>
      <c r="Z22" s="96">
        <f t="shared" si="5"/>
        <v>27.46153846153846</v>
      </c>
      <c r="AA22" s="56"/>
    </row>
    <row r="23" spans="1:27">
      <c r="A23" s="56"/>
      <c r="B23" s="90" t="s">
        <v>222</v>
      </c>
      <c r="C23" s="95">
        <v>1</v>
      </c>
      <c r="D23" s="95">
        <v>25</v>
      </c>
      <c r="E23" s="95">
        <f t="shared" si="1"/>
        <v>32</v>
      </c>
      <c r="F23" s="259">
        <v>9</v>
      </c>
      <c r="G23" s="259">
        <v>23</v>
      </c>
      <c r="H23" s="95">
        <f t="shared" si="2"/>
        <v>4</v>
      </c>
      <c r="I23" s="259">
        <v>1</v>
      </c>
      <c r="J23" s="259">
        <v>3</v>
      </c>
      <c r="K23" s="95">
        <f t="shared" si="3"/>
        <v>632</v>
      </c>
      <c r="L23" s="95">
        <f t="shared" si="4"/>
        <v>338</v>
      </c>
      <c r="M23" s="95">
        <f t="shared" si="4"/>
        <v>294</v>
      </c>
      <c r="N23" s="259">
        <v>56</v>
      </c>
      <c r="O23" s="259">
        <v>38</v>
      </c>
      <c r="P23" s="259">
        <v>61</v>
      </c>
      <c r="Q23" s="259">
        <v>49</v>
      </c>
      <c r="R23" s="259">
        <v>55</v>
      </c>
      <c r="S23" s="259">
        <v>51</v>
      </c>
      <c r="T23" s="259">
        <v>54</v>
      </c>
      <c r="U23" s="259">
        <v>55</v>
      </c>
      <c r="V23" s="259">
        <v>60</v>
      </c>
      <c r="W23" s="259">
        <v>46</v>
      </c>
      <c r="X23" s="259">
        <v>52</v>
      </c>
      <c r="Y23" s="259">
        <v>55</v>
      </c>
      <c r="Z23" s="96">
        <f t="shared" si="5"/>
        <v>25.28</v>
      </c>
      <c r="AA23" s="56"/>
    </row>
    <row r="24" spans="1:27">
      <c r="A24" s="56"/>
      <c r="B24" s="90" t="s">
        <v>223</v>
      </c>
      <c r="C24" s="95">
        <v>1</v>
      </c>
      <c r="D24" s="95">
        <v>16</v>
      </c>
      <c r="E24" s="95">
        <f t="shared" si="1"/>
        <v>24</v>
      </c>
      <c r="F24" s="259">
        <v>8</v>
      </c>
      <c r="G24" s="259">
        <v>16</v>
      </c>
      <c r="H24" s="95">
        <f t="shared" si="2"/>
        <v>5</v>
      </c>
      <c r="I24" s="259">
        <v>1</v>
      </c>
      <c r="J24" s="259">
        <v>4</v>
      </c>
      <c r="K24" s="95">
        <f t="shared" si="3"/>
        <v>416</v>
      </c>
      <c r="L24" s="95">
        <f t="shared" si="4"/>
        <v>224</v>
      </c>
      <c r="M24" s="95">
        <f t="shared" si="4"/>
        <v>192</v>
      </c>
      <c r="N24" s="259">
        <v>30</v>
      </c>
      <c r="O24" s="259">
        <v>41</v>
      </c>
      <c r="P24" s="259">
        <v>33</v>
      </c>
      <c r="Q24" s="259">
        <v>29</v>
      </c>
      <c r="R24" s="259">
        <v>38</v>
      </c>
      <c r="S24" s="259">
        <v>28</v>
      </c>
      <c r="T24" s="259">
        <v>48</v>
      </c>
      <c r="U24" s="259">
        <v>36</v>
      </c>
      <c r="V24" s="259">
        <v>43</v>
      </c>
      <c r="W24" s="259">
        <v>25</v>
      </c>
      <c r="X24" s="259">
        <v>32</v>
      </c>
      <c r="Y24" s="259">
        <v>33</v>
      </c>
      <c r="Z24" s="96">
        <f t="shared" si="5"/>
        <v>26</v>
      </c>
      <c r="AA24" s="56"/>
    </row>
    <row r="25" spans="1:27">
      <c r="A25" s="56"/>
      <c r="B25" s="90" t="s">
        <v>224</v>
      </c>
      <c r="C25" s="95">
        <v>1</v>
      </c>
      <c r="D25" s="95">
        <v>14</v>
      </c>
      <c r="E25" s="95">
        <f t="shared" si="1"/>
        <v>27</v>
      </c>
      <c r="F25" s="259">
        <v>12</v>
      </c>
      <c r="G25" s="259">
        <v>15</v>
      </c>
      <c r="H25" s="95">
        <f t="shared" si="2"/>
        <v>2</v>
      </c>
      <c r="I25" s="259">
        <v>1</v>
      </c>
      <c r="J25" s="259">
        <v>1</v>
      </c>
      <c r="K25" s="95">
        <f t="shared" si="3"/>
        <v>361</v>
      </c>
      <c r="L25" s="95">
        <f t="shared" si="4"/>
        <v>173</v>
      </c>
      <c r="M25" s="95">
        <f t="shared" si="4"/>
        <v>188</v>
      </c>
      <c r="N25" s="259">
        <v>33</v>
      </c>
      <c r="O25" s="259">
        <v>34</v>
      </c>
      <c r="P25" s="259">
        <v>30</v>
      </c>
      <c r="Q25" s="259">
        <v>36</v>
      </c>
      <c r="R25" s="259">
        <v>27</v>
      </c>
      <c r="S25" s="259">
        <v>27</v>
      </c>
      <c r="T25" s="259">
        <v>28</v>
      </c>
      <c r="U25" s="259">
        <v>31</v>
      </c>
      <c r="V25" s="259">
        <v>25</v>
      </c>
      <c r="W25" s="259">
        <v>28</v>
      </c>
      <c r="X25" s="259">
        <v>30</v>
      </c>
      <c r="Y25" s="259">
        <v>32</v>
      </c>
      <c r="Z25" s="96">
        <f t="shared" si="5"/>
        <v>25.785714285714285</v>
      </c>
      <c r="AA25" s="56"/>
    </row>
    <row r="26" spans="1:27">
      <c r="A26" s="56"/>
      <c r="B26" s="90" t="s">
        <v>225</v>
      </c>
      <c r="C26" s="95">
        <v>1</v>
      </c>
      <c r="D26" s="95">
        <v>22</v>
      </c>
      <c r="E26" s="95">
        <f t="shared" si="1"/>
        <v>30</v>
      </c>
      <c r="F26" s="259">
        <v>9</v>
      </c>
      <c r="G26" s="259">
        <v>21</v>
      </c>
      <c r="H26" s="95">
        <f t="shared" si="2"/>
        <v>5</v>
      </c>
      <c r="I26" s="259">
        <v>2</v>
      </c>
      <c r="J26" s="259">
        <v>3</v>
      </c>
      <c r="K26" s="95">
        <f t="shared" si="3"/>
        <v>575</v>
      </c>
      <c r="L26" s="95">
        <f t="shared" si="4"/>
        <v>314</v>
      </c>
      <c r="M26" s="95">
        <f t="shared" si="4"/>
        <v>261</v>
      </c>
      <c r="N26" s="259">
        <v>69</v>
      </c>
      <c r="O26" s="259">
        <v>43</v>
      </c>
      <c r="P26" s="259">
        <v>50</v>
      </c>
      <c r="Q26" s="259">
        <v>51</v>
      </c>
      <c r="R26" s="259">
        <v>37</v>
      </c>
      <c r="S26" s="259">
        <v>40</v>
      </c>
      <c r="T26" s="259">
        <v>47</v>
      </c>
      <c r="U26" s="259">
        <v>40</v>
      </c>
      <c r="V26" s="259">
        <v>61</v>
      </c>
      <c r="W26" s="259">
        <v>39</v>
      </c>
      <c r="X26" s="259">
        <v>50</v>
      </c>
      <c r="Y26" s="259">
        <v>48</v>
      </c>
      <c r="Z26" s="96">
        <f t="shared" si="5"/>
        <v>26.136363636363637</v>
      </c>
      <c r="AA26" s="56"/>
    </row>
    <row r="27" spans="1:27">
      <c r="A27" s="56"/>
      <c r="B27" s="90" t="s">
        <v>226</v>
      </c>
      <c r="C27" s="95">
        <v>1</v>
      </c>
      <c r="D27" s="95">
        <v>21</v>
      </c>
      <c r="E27" s="95">
        <f t="shared" si="1"/>
        <v>31</v>
      </c>
      <c r="F27" s="259">
        <v>9</v>
      </c>
      <c r="G27" s="259">
        <v>22</v>
      </c>
      <c r="H27" s="95">
        <f t="shared" si="2"/>
        <v>5</v>
      </c>
      <c r="I27" s="259">
        <v>1</v>
      </c>
      <c r="J27" s="259">
        <v>4</v>
      </c>
      <c r="K27" s="95">
        <f t="shared" si="3"/>
        <v>543</v>
      </c>
      <c r="L27" s="95">
        <f t="shared" si="4"/>
        <v>298</v>
      </c>
      <c r="M27" s="95">
        <f t="shared" si="4"/>
        <v>245</v>
      </c>
      <c r="N27" s="259">
        <v>41</v>
      </c>
      <c r="O27" s="259">
        <v>38</v>
      </c>
      <c r="P27" s="259">
        <v>57</v>
      </c>
      <c r="Q27" s="259">
        <v>50</v>
      </c>
      <c r="R27" s="259">
        <v>45</v>
      </c>
      <c r="S27" s="259">
        <v>33</v>
      </c>
      <c r="T27" s="259">
        <v>50</v>
      </c>
      <c r="U27" s="259">
        <v>40</v>
      </c>
      <c r="V27" s="259">
        <v>50</v>
      </c>
      <c r="W27" s="259">
        <v>37</v>
      </c>
      <c r="X27" s="259">
        <v>55</v>
      </c>
      <c r="Y27" s="259">
        <v>47</v>
      </c>
      <c r="Z27" s="96">
        <f t="shared" si="5"/>
        <v>25.857142857142858</v>
      </c>
      <c r="AA27" s="56"/>
    </row>
    <row r="28" spans="1:27">
      <c r="A28" s="56"/>
      <c r="B28" s="90" t="s">
        <v>227</v>
      </c>
      <c r="C28" s="95">
        <v>1</v>
      </c>
      <c r="D28" s="95">
        <v>14</v>
      </c>
      <c r="E28" s="95">
        <f t="shared" si="1"/>
        <v>21</v>
      </c>
      <c r="F28" s="259">
        <v>8</v>
      </c>
      <c r="G28" s="259">
        <v>13</v>
      </c>
      <c r="H28" s="95">
        <f t="shared" si="2"/>
        <v>5</v>
      </c>
      <c r="I28" s="259">
        <v>3</v>
      </c>
      <c r="J28" s="259">
        <v>2</v>
      </c>
      <c r="K28" s="95">
        <f t="shared" si="3"/>
        <v>265</v>
      </c>
      <c r="L28" s="95">
        <f t="shared" si="4"/>
        <v>130</v>
      </c>
      <c r="M28" s="95">
        <f t="shared" si="4"/>
        <v>135</v>
      </c>
      <c r="N28" s="259">
        <v>22</v>
      </c>
      <c r="O28" s="259">
        <v>20</v>
      </c>
      <c r="P28" s="259">
        <v>17</v>
      </c>
      <c r="Q28" s="259">
        <v>22</v>
      </c>
      <c r="R28" s="259">
        <v>23</v>
      </c>
      <c r="S28" s="259">
        <v>23</v>
      </c>
      <c r="T28" s="259">
        <v>20</v>
      </c>
      <c r="U28" s="259">
        <v>21</v>
      </c>
      <c r="V28" s="259">
        <v>26</v>
      </c>
      <c r="W28" s="259">
        <v>22</v>
      </c>
      <c r="X28" s="259">
        <v>22</v>
      </c>
      <c r="Y28" s="259">
        <v>27</v>
      </c>
      <c r="Z28" s="96">
        <f>K28/D28</f>
        <v>18.928571428571427</v>
      </c>
      <c r="AA28" s="56"/>
    </row>
    <row r="29" spans="1:27">
      <c r="A29" s="56"/>
      <c r="B29" s="61"/>
      <c r="C29" s="161"/>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56"/>
    </row>
    <row r="30" spans="1:27">
      <c r="A30" s="56"/>
      <c r="B30" s="51" t="s">
        <v>343</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row>
    <row r="31" spans="1:27">
      <c r="A31" s="56"/>
      <c r="B31" s="56" t="s">
        <v>212</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row>
    <row r="32" spans="1:27">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row>
    <row r="33" spans="1:27">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row>
  </sheetData>
  <customSheetViews>
    <customSheetView guid="{E42AE2B3-2A9C-409C-9F7C-8B4CA826D25B}" showPageBreaks="1">
      <selection activeCell="E2" sqref="E2"/>
      <colBreaks count="6" manualBreakCount="6">
        <brk id="10" max="1048575" man="1"/>
        <brk id="26" max="1048575" man="1"/>
        <brk id="36" max="1048575" man="1"/>
        <brk id="46" max="1048575" man="1"/>
        <brk id="56" max="1048575" man="1"/>
        <brk id="66" max="1048575" man="1"/>
      </colBreaks>
      <pageMargins left="0.78700000000000003" right="0.78700000000000003" top="0.98399999999999999" bottom="0.98399999999999999" header="0.51200000000000001" footer="0.51200000000000001"/>
      <pageSetup paperSize="9" scale="95" orientation="portrait" r:id="rId1"/>
      <headerFooter alignWithMargins="0"/>
    </customSheetView>
    <customSheetView guid="{D282D6D6-A226-4783-9706-5CDDB3E30904}" topLeftCell="A2">
      <selection activeCell="C15" sqref="C15"/>
      <colBreaks count="6" manualBreakCount="6">
        <brk id="10" max="1048575" man="1"/>
        <brk id="26" max="1048575" man="1"/>
        <brk id="36" max="1048575" man="1"/>
        <brk id="46" max="1048575" man="1"/>
        <brk id="56" max="1048575" man="1"/>
        <brk id="66" max="1048575" man="1"/>
      </colBreaks>
      <pageMargins left="0.78700000000000003" right="0.78700000000000003" top="0.98399999999999999" bottom="0.98399999999999999" header="0.51200000000000001" footer="0.51200000000000001"/>
      <pageSetup paperSize="9" scale="95" orientation="portrait" r:id="rId2"/>
      <headerFooter alignWithMargins="0"/>
    </customSheetView>
    <customSheetView guid="{228B3BAB-2E26-4368-A9A2-F2CA251735A9}" scale="85" showPageBreaks="1" showRuler="0">
      <selection activeCell="A14" sqref="A14"/>
      <pageMargins left="0.78700000000000003" right="0.78700000000000003" top="0.98399999999999999" bottom="0.98399999999999999" header="0.51200000000000001" footer="0.51200000000000001"/>
      <pageSetup paperSize="9" scale="79" orientation="landscape" r:id="rId3"/>
      <headerFooter alignWithMargins="0"/>
    </customSheetView>
    <customSheetView guid="{64222206-AEFA-4CF6-BDB8-A783009B84FD}" scale="85">
      <pageMargins left="0.78700000000000003" right="0.78700000000000003" top="0.98399999999999999" bottom="0.98399999999999999" header="0.51200000000000001" footer="0.51200000000000001"/>
      <pageSetup paperSize="9" scale="95" orientation="portrait" horizontalDpi="400" verticalDpi="400" r:id="rId4"/>
      <headerFooter alignWithMargins="0"/>
    </customSheetView>
    <customSheetView guid="{8FE567EE-0299-42D7-A330-C794ECB6892E}" scale="85" showRuler="0">
      <selection activeCell="A14" sqref="A14"/>
      <pageMargins left="0.78700000000000003" right="0.78700000000000003" top="0.98399999999999999" bottom="0.98399999999999999" header="0.51200000000000001" footer="0.51200000000000001"/>
      <pageSetup paperSize="9" scale="79" orientation="landscape" r:id="rId5"/>
      <headerFooter alignWithMargins="0"/>
    </customSheetView>
    <customSheetView guid="{60392875-C6C4-4C65-BD14-BD6AB82704C6}" scale="85">
      <selection activeCell="B30" sqref="B30"/>
      <pageMargins left="0.78700000000000003" right="0.78700000000000003" top="0.98399999999999999" bottom="0.98399999999999999" header="0.51200000000000001" footer="0.51200000000000001"/>
      <pageSetup paperSize="9" scale="95" orientation="portrait" horizontalDpi="400" verticalDpi="400" r:id="rId6"/>
      <headerFooter alignWithMargins="0"/>
    </customSheetView>
    <customSheetView guid="{33495744-9C9C-40C7-9B4A-141C7A4D514D}" scale="85" showPageBreaks="1">
      <selection activeCell="N29" sqref="N29"/>
      <pageMargins left="0.78700000000000003" right="0.78700000000000003" top="0.98399999999999999" bottom="0.98399999999999999" header="0.51200000000000001" footer="0.51200000000000001"/>
      <pageSetup paperSize="9" scale="95" orientation="portrait" horizontalDpi="400" verticalDpi="400" r:id="rId7"/>
      <headerFooter alignWithMargins="0"/>
    </customSheetView>
    <customSheetView guid="{BC5F2D14-7858-407A-97D0-33F85A51D82F}">
      <selection activeCell="C15" sqref="C15"/>
      <colBreaks count="6" manualBreakCount="6">
        <brk id="10" max="1048575" man="1"/>
        <brk id="26" max="1048575" man="1"/>
        <brk id="36" max="1048575" man="1"/>
        <brk id="46" max="1048575" man="1"/>
        <brk id="56" max="1048575" man="1"/>
        <brk id="66" max="1048575" man="1"/>
      </colBreaks>
      <pageMargins left="0.78700000000000003" right="0.78700000000000003" top="0.98399999999999999" bottom="0.98399999999999999" header="0.51200000000000001" footer="0.51200000000000001"/>
      <pageSetup paperSize="9" scale="95" orientation="portrait" r:id="rId8"/>
      <headerFooter alignWithMargins="0"/>
    </customSheetView>
    <customSheetView guid="{1505D1DF-12F1-4ACA-9DD9-B846A9995C6E}" scale="85">
      <selection activeCell="B30" sqref="B30"/>
      <pageMargins left="0.78700000000000003" right="0.78700000000000003" top="0.98399999999999999" bottom="0.98399999999999999" header="0.51200000000000001" footer="0.51200000000000001"/>
      <pageSetup paperSize="9" scale="95" orientation="portrait" horizontalDpi="400" verticalDpi="400" r:id="rId9"/>
      <headerFooter alignWithMargins="0"/>
    </customSheetView>
    <customSheetView guid="{FACBA546-B45A-4EB8-B63F-DF2E0A0DE3CE}" scale="90" showPageBreaks="1" view="pageBreakPreview">
      <selection activeCell="AA14" sqref="AA14"/>
      <colBreaks count="6" manualBreakCount="6">
        <brk id="10" max="1048575" man="1"/>
        <brk id="26" max="1048575" man="1"/>
        <brk id="36" max="1048575" man="1"/>
        <brk id="46" max="1048575" man="1"/>
        <brk id="56" max="1048575" man="1"/>
        <brk id="66" max="1048575" man="1"/>
      </colBreaks>
      <pageMargins left="0.78740157480314965" right="0.78740157480314965" top="0.98425196850393704" bottom="0.98425196850393704" header="0.51181102362204722" footer="0.51181102362204722"/>
      <pageSetup paperSize="9" scale="90" orientation="portrait" r:id="rId10"/>
      <headerFooter alignWithMargins="0"/>
    </customSheetView>
    <customSheetView guid="{5E0907E9-959E-4590-846D-765447526767}" scale="80" showPageBreaks="1" printArea="1" view="pageBreakPreview">
      <selection activeCell="C14" sqref="C14"/>
      <colBreaks count="1" manualBreakCount="1">
        <brk id="10" max="30" man="1"/>
      </colBreaks>
      <pageMargins left="0.78740157480314965" right="0.78740157480314965" top="0.98425196850393704" bottom="0.98425196850393704" header="0.51181102362204722" footer="0.51181102362204722"/>
      <pageSetup paperSize="9" orientation="portrait" r:id="rId11"/>
      <headerFooter alignWithMargins="0"/>
    </customSheetView>
  </customSheetViews>
  <mergeCells count="5">
    <mergeCell ref="E4:J4"/>
    <mergeCell ref="E5:G5"/>
    <mergeCell ref="H5:J5"/>
    <mergeCell ref="K4:Y4"/>
    <mergeCell ref="K5:M5"/>
  </mergeCells>
  <phoneticPr fontId="3"/>
  <pageMargins left="0.78740157480314965" right="0.78740157480314965" top="0.98425196850393704" bottom="0.98425196850393704" header="0.51181102362204722" footer="0.51181102362204722"/>
  <pageSetup paperSize="9" scale="98" orientation="portrait" r:id="rId12"/>
  <headerFooter alignWithMargins="0"/>
  <colBreaks count="1" manualBreakCount="1">
    <brk id="10" max="30" man="1"/>
  </colBreaks>
  <ignoredErrors>
    <ignoredError sqref="N5:X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85" zoomScaleSheetLayoutView="100" workbookViewId="0">
      <selection activeCell="U1" sqref="U1"/>
    </sheetView>
  </sheetViews>
  <sheetFormatPr defaultRowHeight="13.5"/>
  <cols>
    <col min="1" max="1" width="7.25" style="9" customWidth="1"/>
    <col min="2" max="2" width="9" style="9"/>
    <col min="3" max="3" width="9.75" style="9" customWidth="1"/>
    <col min="4" max="4" width="10" style="9" customWidth="1"/>
    <col min="5" max="5" width="8.625" style="9" customWidth="1"/>
    <col min="6" max="7" width="6.625" style="9" customWidth="1"/>
    <col min="8" max="8" width="8.5" style="9" customWidth="1"/>
    <col min="9" max="9" width="6.875" style="9" customWidth="1"/>
    <col min="10" max="10" width="7" style="9" customWidth="1"/>
    <col min="11" max="11" width="8" style="9" customWidth="1"/>
    <col min="12" max="12" width="7.5" style="9" customWidth="1"/>
    <col min="13" max="13" width="7.375" style="9" customWidth="1"/>
    <col min="14" max="15" width="6" style="9" customWidth="1"/>
    <col min="16" max="16" width="6.125" style="9" customWidth="1"/>
    <col min="17" max="17" width="5.75" style="9" customWidth="1"/>
    <col min="18" max="18" width="6.25" style="9" customWidth="1"/>
    <col min="19" max="19" width="5.5" style="9" customWidth="1"/>
    <col min="20" max="20" width="9.5" style="9" customWidth="1"/>
    <col min="21" max="16384" width="9" style="9"/>
  </cols>
  <sheetData>
    <row r="1" spans="1:22">
      <c r="E1" s="12"/>
      <c r="F1" s="12"/>
      <c r="G1" s="12"/>
      <c r="H1" s="12"/>
      <c r="I1" s="12"/>
      <c r="J1" s="12"/>
    </row>
    <row r="2" spans="1:22">
      <c r="B2" s="51" t="s">
        <v>366</v>
      </c>
      <c r="E2" s="12"/>
      <c r="F2" s="12"/>
      <c r="G2" s="12"/>
      <c r="H2" s="12"/>
      <c r="I2" s="12"/>
      <c r="J2" s="12"/>
    </row>
    <row r="3" spans="1:22">
      <c r="B3" s="6"/>
      <c r="C3" s="6"/>
      <c r="D3" s="6"/>
      <c r="E3" s="6"/>
      <c r="F3" s="6"/>
      <c r="G3" s="6"/>
      <c r="H3" s="6"/>
      <c r="I3" s="6"/>
      <c r="J3" s="6"/>
      <c r="K3" s="6"/>
      <c r="L3" s="6"/>
      <c r="M3" s="6"/>
      <c r="N3" s="6"/>
      <c r="O3" s="6"/>
      <c r="P3" s="6"/>
      <c r="Q3" s="6"/>
      <c r="R3" s="6"/>
      <c r="S3" s="6"/>
      <c r="T3" s="6"/>
    </row>
    <row r="4" spans="1:22">
      <c r="C4" s="23"/>
      <c r="D4" s="23"/>
      <c r="E4" s="288" t="s">
        <v>253</v>
      </c>
      <c r="F4" s="289"/>
      <c r="G4" s="289"/>
      <c r="H4" s="289"/>
      <c r="I4" s="289"/>
      <c r="J4" s="290"/>
      <c r="K4" s="288" t="s">
        <v>254</v>
      </c>
      <c r="L4" s="289"/>
      <c r="M4" s="289"/>
      <c r="N4" s="289"/>
      <c r="O4" s="289"/>
      <c r="P4" s="289"/>
      <c r="Q4" s="289"/>
      <c r="R4" s="289"/>
      <c r="S4" s="290"/>
      <c r="T4" s="18" t="s">
        <v>255</v>
      </c>
    </row>
    <row r="5" spans="1:22">
      <c r="B5" s="7" t="s">
        <v>256</v>
      </c>
      <c r="C5" s="19" t="s">
        <v>1</v>
      </c>
      <c r="D5" s="19" t="s">
        <v>2</v>
      </c>
      <c r="E5" s="288" t="s">
        <v>257</v>
      </c>
      <c r="F5" s="289"/>
      <c r="G5" s="290"/>
      <c r="H5" s="288" t="s">
        <v>258</v>
      </c>
      <c r="I5" s="289"/>
      <c r="J5" s="290"/>
      <c r="K5" s="288" t="s">
        <v>259</v>
      </c>
      <c r="L5" s="289"/>
      <c r="M5" s="290"/>
      <c r="N5" s="24" t="s">
        <v>260</v>
      </c>
      <c r="O5" s="20" t="s">
        <v>161</v>
      </c>
      <c r="P5" s="24" t="s">
        <v>214</v>
      </c>
      <c r="Q5" s="20" t="s">
        <v>161</v>
      </c>
      <c r="R5" s="24" t="s">
        <v>215</v>
      </c>
      <c r="S5" s="20" t="s">
        <v>161</v>
      </c>
      <c r="T5" s="18" t="s">
        <v>15</v>
      </c>
    </row>
    <row r="6" spans="1:22">
      <c r="B6" s="29"/>
      <c r="C6" s="159" t="s">
        <v>168</v>
      </c>
      <c r="D6" s="21" t="s">
        <v>6</v>
      </c>
      <c r="E6" s="21" t="s">
        <v>228</v>
      </c>
      <c r="F6" s="21" t="s">
        <v>8</v>
      </c>
      <c r="G6" s="21" t="s">
        <v>9</v>
      </c>
      <c r="H6" s="21" t="s">
        <v>228</v>
      </c>
      <c r="I6" s="21" t="s">
        <v>8</v>
      </c>
      <c r="J6" s="22" t="s">
        <v>9</v>
      </c>
      <c r="K6" s="21" t="s">
        <v>228</v>
      </c>
      <c r="L6" s="21" t="s">
        <v>8</v>
      </c>
      <c r="M6" s="22" t="s">
        <v>9</v>
      </c>
      <c r="N6" s="21" t="s">
        <v>8</v>
      </c>
      <c r="O6" s="21" t="s">
        <v>9</v>
      </c>
      <c r="P6" s="21" t="s">
        <v>8</v>
      </c>
      <c r="Q6" s="21" t="s">
        <v>9</v>
      </c>
      <c r="R6" s="21" t="s">
        <v>8</v>
      </c>
      <c r="S6" s="22" t="s">
        <v>9</v>
      </c>
      <c r="T6" s="21" t="s">
        <v>3</v>
      </c>
    </row>
    <row r="7" spans="1:22">
      <c r="B7" s="15"/>
      <c r="C7" s="8"/>
      <c r="D7" s="8"/>
      <c r="E7" s="2"/>
      <c r="F7" s="2"/>
      <c r="G7" s="2"/>
      <c r="H7" s="2"/>
      <c r="I7" s="2"/>
      <c r="J7" s="2"/>
      <c r="K7" s="2"/>
      <c r="L7" s="8"/>
      <c r="M7" s="8"/>
      <c r="N7" s="8"/>
      <c r="O7" s="8"/>
      <c r="P7" s="8"/>
      <c r="Q7" s="8"/>
      <c r="R7" s="8"/>
      <c r="S7" s="8"/>
      <c r="T7" s="30"/>
    </row>
    <row r="8" spans="1:22">
      <c r="B8" s="90" t="s">
        <v>284</v>
      </c>
      <c r="C8" s="88">
        <v>7</v>
      </c>
      <c r="D8" s="88">
        <v>112</v>
      </c>
      <c r="E8" s="88">
        <v>228</v>
      </c>
      <c r="F8" s="88">
        <v>122</v>
      </c>
      <c r="G8" s="88">
        <v>106</v>
      </c>
      <c r="H8" s="88">
        <v>28</v>
      </c>
      <c r="I8" s="88">
        <v>4</v>
      </c>
      <c r="J8" s="88">
        <v>24</v>
      </c>
      <c r="K8" s="93">
        <v>3257</v>
      </c>
      <c r="L8" s="93">
        <v>1662</v>
      </c>
      <c r="M8" s="93">
        <v>1595</v>
      </c>
      <c r="N8" s="88">
        <v>536</v>
      </c>
      <c r="O8" s="88">
        <v>532</v>
      </c>
      <c r="P8" s="88">
        <v>576</v>
      </c>
      <c r="Q8" s="88">
        <v>544</v>
      </c>
      <c r="R8" s="88">
        <v>550</v>
      </c>
      <c r="S8" s="88">
        <v>519</v>
      </c>
      <c r="T8" s="92">
        <f>K8/D8</f>
        <v>29.080357142857142</v>
      </c>
    </row>
    <row r="9" spans="1:22">
      <c r="A9" s="56"/>
      <c r="B9" s="90" t="s">
        <v>300</v>
      </c>
      <c r="C9" s="85">
        <v>7</v>
      </c>
      <c r="D9" s="85">
        <v>123</v>
      </c>
      <c r="E9" s="85">
        <v>255</v>
      </c>
      <c r="F9" s="85">
        <v>136</v>
      </c>
      <c r="G9" s="85">
        <v>119</v>
      </c>
      <c r="H9" s="85">
        <v>18</v>
      </c>
      <c r="I9" s="85">
        <v>3</v>
      </c>
      <c r="J9" s="85">
        <v>15</v>
      </c>
      <c r="K9" s="85">
        <v>3706</v>
      </c>
      <c r="L9" s="85">
        <v>1922</v>
      </c>
      <c r="M9" s="85">
        <v>1784</v>
      </c>
      <c r="N9" s="85">
        <v>700</v>
      </c>
      <c r="O9" s="85">
        <v>640</v>
      </c>
      <c r="P9" s="85">
        <v>584</v>
      </c>
      <c r="Q9" s="85">
        <v>568</v>
      </c>
      <c r="R9" s="85">
        <v>638</v>
      </c>
      <c r="S9" s="85">
        <v>576</v>
      </c>
      <c r="T9" s="92">
        <v>30.130081300813007</v>
      </c>
      <c r="U9" s="56"/>
      <c r="V9" s="56"/>
    </row>
    <row r="10" spans="1:22">
      <c r="A10" s="56"/>
      <c r="B10" s="102" t="s">
        <v>312</v>
      </c>
      <c r="C10" s="142">
        <v>7</v>
      </c>
      <c r="D10" s="142">
        <v>114</v>
      </c>
      <c r="E10" s="142">
        <v>228</v>
      </c>
      <c r="F10" s="142">
        <v>116</v>
      </c>
      <c r="G10" s="142">
        <v>112</v>
      </c>
      <c r="H10" s="142">
        <v>25</v>
      </c>
      <c r="I10" s="142">
        <v>6</v>
      </c>
      <c r="J10" s="142">
        <v>19</v>
      </c>
      <c r="K10" s="142">
        <v>3439</v>
      </c>
      <c r="L10" s="142">
        <v>1777</v>
      </c>
      <c r="M10" s="142">
        <v>1662</v>
      </c>
      <c r="N10" s="142">
        <v>613</v>
      </c>
      <c r="O10" s="142">
        <v>536</v>
      </c>
      <c r="P10" s="142">
        <v>625</v>
      </c>
      <c r="Q10" s="142">
        <v>594</v>
      </c>
      <c r="R10" s="142">
        <v>539</v>
      </c>
      <c r="S10" s="142">
        <v>532</v>
      </c>
      <c r="T10" s="121">
        <v>30.2</v>
      </c>
      <c r="U10" s="56"/>
      <c r="V10" s="56"/>
    </row>
    <row r="11" spans="1:22">
      <c r="A11" s="56"/>
      <c r="B11" s="102" t="s">
        <v>338</v>
      </c>
      <c r="C11" s="85">
        <v>7</v>
      </c>
      <c r="D11" s="85">
        <v>116</v>
      </c>
      <c r="E11" s="85">
        <v>236</v>
      </c>
      <c r="F11" s="85">
        <v>127</v>
      </c>
      <c r="G11" s="85">
        <v>109</v>
      </c>
      <c r="H11" s="85">
        <v>15</v>
      </c>
      <c r="I11" s="85">
        <v>3</v>
      </c>
      <c r="J11" s="85">
        <v>12</v>
      </c>
      <c r="K11" s="85">
        <v>3599</v>
      </c>
      <c r="L11" s="85">
        <v>1869</v>
      </c>
      <c r="M11" s="85">
        <v>1730</v>
      </c>
      <c r="N11" s="85">
        <v>631</v>
      </c>
      <c r="O11" s="85">
        <v>598</v>
      </c>
      <c r="P11" s="85">
        <v>612</v>
      </c>
      <c r="Q11" s="85">
        <v>535</v>
      </c>
      <c r="R11" s="85">
        <v>626</v>
      </c>
      <c r="S11" s="85">
        <v>597</v>
      </c>
      <c r="T11" s="92">
        <v>31</v>
      </c>
      <c r="U11" s="56"/>
      <c r="V11" s="56"/>
    </row>
    <row r="12" spans="1:22">
      <c r="A12" s="56"/>
      <c r="B12" s="102" t="s">
        <v>354</v>
      </c>
      <c r="C12" s="10">
        <v>7</v>
      </c>
      <c r="D12" s="10">
        <v>120</v>
      </c>
      <c r="E12" s="10">
        <v>247</v>
      </c>
      <c r="F12" s="10">
        <v>129</v>
      </c>
      <c r="G12" s="10">
        <v>118</v>
      </c>
      <c r="H12" s="10">
        <v>18</v>
      </c>
      <c r="I12" s="10">
        <v>5</v>
      </c>
      <c r="J12" s="10">
        <v>13</v>
      </c>
      <c r="K12" s="10">
        <v>3536</v>
      </c>
      <c r="L12" s="10">
        <v>1868</v>
      </c>
      <c r="M12" s="10">
        <v>1668</v>
      </c>
      <c r="N12" s="10">
        <v>622</v>
      </c>
      <c r="O12" s="10">
        <v>536</v>
      </c>
      <c r="P12" s="10">
        <v>633</v>
      </c>
      <c r="Q12" s="10">
        <v>595</v>
      </c>
      <c r="R12" s="10">
        <v>613</v>
      </c>
      <c r="S12" s="10">
        <v>537</v>
      </c>
      <c r="T12" s="201">
        <v>29.5</v>
      </c>
      <c r="U12" s="56"/>
      <c r="V12" s="56"/>
    </row>
    <row r="13" spans="1:22">
      <c r="A13" s="56"/>
      <c r="B13" s="102" t="s">
        <v>385</v>
      </c>
      <c r="C13" s="10">
        <v>7</v>
      </c>
      <c r="D13" s="10">
        <v>129</v>
      </c>
      <c r="E13" s="10">
        <v>252</v>
      </c>
      <c r="F13" s="10">
        <v>133</v>
      </c>
      <c r="G13" s="10">
        <v>119</v>
      </c>
      <c r="H13" s="10">
        <v>35</v>
      </c>
      <c r="I13" s="10">
        <v>13</v>
      </c>
      <c r="J13" s="10">
        <v>22</v>
      </c>
      <c r="K13" s="10">
        <v>3576</v>
      </c>
      <c r="L13" s="10">
        <v>1850</v>
      </c>
      <c r="M13" s="10">
        <v>1726</v>
      </c>
      <c r="N13" s="10">
        <v>592</v>
      </c>
      <c r="O13" s="10">
        <v>595</v>
      </c>
      <c r="P13" s="10">
        <v>623</v>
      </c>
      <c r="Q13" s="10">
        <v>535</v>
      </c>
      <c r="R13" s="10">
        <v>635</v>
      </c>
      <c r="S13" s="10">
        <v>596</v>
      </c>
      <c r="T13" s="201">
        <v>27.7</v>
      </c>
      <c r="U13" s="56"/>
      <c r="V13" s="56"/>
    </row>
    <row r="14" spans="1:22">
      <c r="A14" s="56"/>
      <c r="B14" s="102" t="s">
        <v>411</v>
      </c>
      <c r="C14" s="10">
        <f>C16+C24</f>
        <v>7</v>
      </c>
      <c r="D14" s="10">
        <f t="shared" ref="D14:R14" si="0">D16+D24</f>
        <v>131</v>
      </c>
      <c r="E14" s="10">
        <f t="shared" si="0"/>
        <v>249</v>
      </c>
      <c r="F14" s="10">
        <f t="shared" si="0"/>
        <v>129</v>
      </c>
      <c r="G14" s="10">
        <f>G16+G24</f>
        <v>120</v>
      </c>
      <c r="H14" s="10">
        <f>H16+H24</f>
        <v>36</v>
      </c>
      <c r="I14" s="10">
        <f t="shared" si="0"/>
        <v>10</v>
      </c>
      <c r="J14" s="10">
        <f t="shared" si="0"/>
        <v>26</v>
      </c>
      <c r="K14" s="10">
        <f t="shared" si="0"/>
        <v>3551</v>
      </c>
      <c r="L14" s="10">
        <f>L16+L24</f>
        <v>1815</v>
      </c>
      <c r="M14" s="10">
        <f t="shared" si="0"/>
        <v>1736</v>
      </c>
      <c r="N14" s="10">
        <f>N16+N24</f>
        <v>600</v>
      </c>
      <c r="O14" s="10">
        <f t="shared" si="0"/>
        <v>610</v>
      </c>
      <c r="P14" s="10">
        <f t="shared" si="0"/>
        <v>595</v>
      </c>
      <c r="Q14" s="10">
        <f t="shared" si="0"/>
        <v>589</v>
      </c>
      <c r="R14" s="10">
        <f t="shared" si="0"/>
        <v>620</v>
      </c>
      <c r="S14" s="10">
        <f>S16+S24</f>
        <v>537</v>
      </c>
      <c r="T14" s="260">
        <f>K14/D14</f>
        <v>27.106870229007633</v>
      </c>
      <c r="U14" s="56"/>
      <c r="V14" s="56"/>
    </row>
    <row r="15" spans="1:22">
      <c r="A15" s="56"/>
      <c r="B15" s="90"/>
      <c r="C15" s="173"/>
      <c r="D15" s="173"/>
      <c r="E15" s="173"/>
      <c r="F15" s="173"/>
      <c r="G15" s="173"/>
      <c r="H15" s="173"/>
      <c r="I15" s="173"/>
      <c r="J15" s="173"/>
      <c r="K15" s="173"/>
      <c r="L15" s="173"/>
      <c r="M15" s="173"/>
      <c r="N15" s="173"/>
      <c r="O15" s="173"/>
      <c r="P15" s="173"/>
      <c r="Q15" s="173"/>
      <c r="R15" s="173"/>
      <c r="S15" s="173"/>
      <c r="T15" s="177"/>
      <c r="U15" s="56"/>
      <c r="V15" s="56"/>
    </row>
    <row r="16" spans="1:22">
      <c r="A16" s="56"/>
      <c r="B16" s="56" t="s">
        <v>10</v>
      </c>
      <c r="C16" s="173">
        <f t="shared" ref="C16:S16" si="1">SUM(C17:C22)</f>
        <v>6</v>
      </c>
      <c r="D16" s="173">
        <f t="shared" si="1"/>
        <v>122</v>
      </c>
      <c r="E16" s="173">
        <f t="shared" si="1"/>
        <v>224</v>
      </c>
      <c r="F16" s="173">
        <f t="shared" si="1"/>
        <v>115</v>
      </c>
      <c r="G16" s="173">
        <f t="shared" si="1"/>
        <v>109</v>
      </c>
      <c r="H16" s="173">
        <f t="shared" si="1"/>
        <v>35</v>
      </c>
      <c r="I16" s="173">
        <f t="shared" si="1"/>
        <v>9</v>
      </c>
      <c r="J16" s="173">
        <f t="shared" si="1"/>
        <v>26</v>
      </c>
      <c r="K16" s="173">
        <f t="shared" si="1"/>
        <v>3266</v>
      </c>
      <c r="L16" s="173">
        <f t="shared" si="1"/>
        <v>1660</v>
      </c>
      <c r="M16" s="173">
        <f t="shared" si="1"/>
        <v>1606</v>
      </c>
      <c r="N16" s="173">
        <f>SUM(N17:N22)</f>
        <v>541</v>
      </c>
      <c r="O16" s="173">
        <f t="shared" si="1"/>
        <v>570</v>
      </c>
      <c r="P16" s="173">
        <f t="shared" si="1"/>
        <v>545</v>
      </c>
      <c r="Q16" s="173">
        <f t="shared" si="1"/>
        <v>536</v>
      </c>
      <c r="R16" s="173">
        <f t="shared" si="1"/>
        <v>574</v>
      </c>
      <c r="S16" s="173">
        <f t="shared" si="1"/>
        <v>500</v>
      </c>
      <c r="T16" s="224">
        <f>K16/D16</f>
        <v>26.770491803278688</v>
      </c>
      <c r="U16" s="56"/>
      <c r="V16" s="56"/>
    </row>
    <row r="17" spans="1:22">
      <c r="A17" s="56"/>
      <c r="B17" s="64" t="s">
        <v>19</v>
      </c>
      <c r="C17" s="173">
        <v>1</v>
      </c>
      <c r="D17" s="173">
        <v>29</v>
      </c>
      <c r="E17" s="261">
        <f t="shared" ref="E17:E22" si="2">F17+G17</f>
        <v>51</v>
      </c>
      <c r="F17" s="259">
        <v>23</v>
      </c>
      <c r="G17" s="259">
        <v>28</v>
      </c>
      <c r="H17" s="173">
        <f t="shared" ref="H17:H22" si="3">I17+J17</f>
        <v>7</v>
      </c>
      <c r="I17" s="259">
        <v>1</v>
      </c>
      <c r="J17" s="259">
        <v>6</v>
      </c>
      <c r="K17" s="173">
        <f t="shared" ref="K17:K22" si="4">L17+M17</f>
        <v>790</v>
      </c>
      <c r="L17" s="173">
        <v>393</v>
      </c>
      <c r="M17" s="173">
        <v>397</v>
      </c>
      <c r="N17" s="259">
        <v>122</v>
      </c>
      <c r="O17" s="259">
        <v>146</v>
      </c>
      <c r="P17" s="259">
        <v>137</v>
      </c>
      <c r="Q17" s="259">
        <v>131</v>
      </c>
      <c r="R17" s="259">
        <v>134</v>
      </c>
      <c r="S17" s="259">
        <v>120</v>
      </c>
      <c r="T17" s="224">
        <f t="shared" ref="T17:T22" si="5">K17/D17</f>
        <v>27.241379310344829</v>
      </c>
      <c r="U17" s="56"/>
      <c r="V17" s="56"/>
    </row>
    <row r="18" spans="1:22">
      <c r="A18" s="56"/>
      <c r="B18" s="64" t="s">
        <v>16</v>
      </c>
      <c r="C18" s="173">
        <v>1</v>
      </c>
      <c r="D18" s="173">
        <v>26</v>
      </c>
      <c r="E18" s="261">
        <f t="shared" si="2"/>
        <v>47</v>
      </c>
      <c r="F18" s="259">
        <v>25</v>
      </c>
      <c r="G18" s="259">
        <v>22</v>
      </c>
      <c r="H18" s="173">
        <f t="shared" si="3"/>
        <v>7</v>
      </c>
      <c r="I18" s="259">
        <v>3</v>
      </c>
      <c r="J18" s="259">
        <v>4</v>
      </c>
      <c r="K18" s="173">
        <f t="shared" si="4"/>
        <v>804</v>
      </c>
      <c r="L18" s="173">
        <v>410</v>
      </c>
      <c r="M18" s="173">
        <v>394</v>
      </c>
      <c r="N18" s="259">
        <v>129</v>
      </c>
      <c r="O18" s="259">
        <v>140</v>
      </c>
      <c r="P18" s="259">
        <v>134</v>
      </c>
      <c r="Q18" s="259">
        <v>132</v>
      </c>
      <c r="R18" s="259">
        <v>147</v>
      </c>
      <c r="S18" s="259">
        <v>122</v>
      </c>
      <c r="T18" s="224">
        <f t="shared" si="5"/>
        <v>30.923076923076923</v>
      </c>
      <c r="U18" s="56"/>
      <c r="V18" s="56"/>
    </row>
    <row r="19" spans="1:22">
      <c r="A19" s="56"/>
      <c r="B19" s="64" t="s">
        <v>11</v>
      </c>
      <c r="C19" s="173">
        <v>1</v>
      </c>
      <c r="D19" s="173">
        <v>15</v>
      </c>
      <c r="E19" s="261">
        <f t="shared" si="2"/>
        <v>27</v>
      </c>
      <c r="F19" s="259">
        <v>14</v>
      </c>
      <c r="G19" s="259">
        <v>13</v>
      </c>
      <c r="H19" s="173">
        <f t="shared" si="3"/>
        <v>5</v>
      </c>
      <c r="I19" s="259">
        <v>1</v>
      </c>
      <c r="J19" s="259">
        <v>4</v>
      </c>
      <c r="K19" s="173">
        <f t="shared" si="4"/>
        <v>376</v>
      </c>
      <c r="L19" s="173">
        <v>198</v>
      </c>
      <c r="M19" s="173">
        <v>178</v>
      </c>
      <c r="N19" s="259">
        <v>66</v>
      </c>
      <c r="O19" s="259">
        <v>69</v>
      </c>
      <c r="P19" s="259">
        <v>62</v>
      </c>
      <c r="Q19" s="259">
        <v>57</v>
      </c>
      <c r="R19" s="259">
        <v>70</v>
      </c>
      <c r="S19" s="259">
        <v>52</v>
      </c>
      <c r="T19" s="224">
        <f t="shared" si="5"/>
        <v>25.066666666666666</v>
      </c>
      <c r="U19" s="56"/>
      <c r="V19" s="56"/>
    </row>
    <row r="20" spans="1:22">
      <c r="A20" s="56"/>
      <c r="B20" s="64" t="s">
        <v>12</v>
      </c>
      <c r="C20" s="173">
        <v>1</v>
      </c>
      <c r="D20" s="173">
        <v>18</v>
      </c>
      <c r="E20" s="261">
        <f t="shared" si="2"/>
        <v>32</v>
      </c>
      <c r="F20" s="259">
        <v>17</v>
      </c>
      <c r="G20" s="259">
        <v>15</v>
      </c>
      <c r="H20" s="173">
        <f t="shared" si="3"/>
        <v>5</v>
      </c>
      <c r="I20" s="259">
        <v>2</v>
      </c>
      <c r="J20" s="259">
        <v>3</v>
      </c>
      <c r="K20" s="173">
        <f t="shared" si="4"/>
        <v>483</v>
      </c>
      <c r="L20" s="173">
        <v>255</v>
      </c>
      <c r="M20" s="173">
        <v>228</v>
      </c>
      <c r="N20" s="259">
        <v>83</v>
      </c>
      <c r="O20" s="259">
        <v>74</v>
      </c>
      <c r="P20" s="259">
        <v>97</v>
      </c>
      <c r="Q20" s="259">
        <v>75</v>
      </c>
      <c r="R20" s="259">
        <v>75</v>
      </c>
      <c r="S20" s="259">
        <v>79</v>
      </c>
      <c r="T20" s="224">
        <f t="shared" si="5"/>
        <v>26.833333333333332</v>
      </c>
      <c r="U20" s="56"/>
      <c r="V20" s="56"/>
    </row>
    <row r="21" spans="1:22">
      <c r="A21" s="56"/>
      <c r="B21" s="64" t="s">
        <v>18</v>
      </c>
      <c r="C21" s="173">
        <v>1</v>
      </c>
      <c r="D21" s="173">
        <v>17</v>
      </c>
      <c r="E21" s="261">
        <f t="shared" si="2"/>
        <v>31</v>
      </c>
      <c r="F21" s="259">
        <v>14</v>
      </c>
      <c r="G21" s="259">
        <v>17</v>
      </c>
      <c r="H21" s="173">
        <f t="shared" si="3"/>
        <v>5</v>
      </c>
      <c r="I21" s="259">
        <v>0</v>
      </c>
      <c r="J21" s="259">
        <v>5</v>
      </c>
      <c r="K21" s="173">
        <f t="shared" si="4"/>
        <v>394</v>
      </c>
      <c r="L21" s="173">
        <v>182</v>
      </c>
      <c r="M21" s="173">
        <v>212</v>
      </c>
      <c r="N21" s="259">
        <v>52</v>
      </c>
      <c r="O21" s="259">
        <v>73</v>
      </c>
      <c r="P21" s="259">
        <v>53</v>
      </c>
      <c r="Q21" s="259">
        <v>69</v>
      </c>
      <c r="R21" s="259">
        <v>77</v>
      </c>
      <c r="S21" s="259">
        <v>70</v>
      </c>
      <c r="T21" s="224">
        <f t="shared" si="5"/>
        <v>23.176470588235293</v>
      </c>
      <c r="U21" s="56"/>
      <c r="V21" s="56"/>
    </row>
    <row r="22" spans="1:22">
      <c r="A22" s="56"/>
      <c r="B22" s="64" t="s">
        <v>17</v>
      </c>
      <c r="C22" s="173">
        <v>1</v>
      </c>
      <c r="D22" s="173">
        <v>17</v>
      </c>
      <c r="E22" s="261">
        <f t="shared" si="2"/>
        <v>36</v>
      </c>
      <c r="F22" s="259">
        <v>22</v>
      </c>
      <c r="G22" s="259">
        <v>14</v>
      </c>
      <c r="H22" s="173">
        <f t="shared" si="3"/>
        <v>6</v>
      </c>
      <c r="I22" s="259">
        <v>2</v>
      </c>
      <c r="J22" s="259">
        <v>4</v>
      </c>
      <c r="K22" s="173">
        <f t="shared" si="4"/>
        <v>419</v>
      </c>
      <c r="L22" s="173">
        <v>222</v>
      </c>
      <c r="M22" s="173">
        <v>197</v>
      </c>
      <c r="N22" s="259">
        <v>89</v>
      </c>
      <c r="O22" s="259">
        <v>68</v>
      </c>
      <c r="P22" s="259">
        <v>62</v>
      </c>
      <c r="Q22" s="259">
        <v>72</v>
      </c>
      <c r="R22" s="259">
        <v>71</v>
      </c>
      <c r="S22" s="259">
        <v>57</v>
      </c>
      <c r="T22" s="224">
        <f t="shared" si="5"/>
        <v>24.647058823529413</v>
      </c>
      <c r="U22" s="56"/>
      <c r="V22" s="56"/>
    </row>
    <row r="23" spans="1:22">
      <c r="A23" s="56"/>
      <c r="B23" s="56" t="s">
        <v>310</v>
      </c>
      <c r="C23" s="173"/>
      <c r="D23" s="173"/>
      <c r="E23" s="173"/>
      <c r="F23" s="173"/>
      <c r="G23" s="173"/>
      <c r="H23" s="173"/>
      <c r="I23" s="173"/>
      <c r="J23" s="247"/>
      <c r="K23" s="173"/>
      <c r="L23" s="173"/>
      <c r="M23" s="173"/>
      <c r="N23" s="173"/>
      <c r="O23" s="173"/>
      <c r="P23" s="173"/>
      <c r="Q23" s="173"/>
      <c r="R23" s="173"/>
      <c r="S23" s="173"/>
      <c r="T23" s="224"/>
      <c r="U23" s="56"/>
      <c r="V23" s="56"/>
    </row>
    <row r="24" spans="1:22">
      <c r="A24" s="56"/>
      <c r="B24" s="69" t="s">
        <v>20</v>
      </c>
      <c r="C24" s="173">
        <v>1</v>
      </c>
      <c r="D24" s="173">
        <v>9</v>
      </c>
      <c r="E24" s="173">
        <f>F24+G24</f>
        <v>25</v>
      </c>
      <c r="F24" s="173">
        <v>14</v>
      </c>
      <c r="G24" s="173">
        <v>11</v>
      </c>
      <c r="H24" s="173">
        <f>I24+J24</f>
        <v>1</v>
      </c>
      <c r="I24" s="173">
        <v>1</v>
      </c>
      <c r="J24" s="173">
        <v>0</v>
      </c>
      <c r="K24" s="173">
        <f>L24+M24</f>
        <v>285</v>
      </c>
      <c r="L24" s="173">
        <f>N24+P24+R24</f>
        <v>155</v>
      </c>
      <c r="M24" s="173">
        <f>O24+Q24+S24</f>
        <v>130</v>
      </c>
      <c r="N24" s="259">
        <v>59</v>
      </c>
      <c r="O24" s="259">
        <v>40</v>
      </c>
      <c r="P24" s="259">
        <v>50</v>
      </c>
      <c r="Q24" s="259">
        <v>53</v>
      </c>
      <c r="R24" s="259">
        <v>46</v>
      </c>
      <c r="S24" s="259">
        <v>37</v>
      </c>
      <c r="T24" s="224">
        <f>K24/D24</f>
        <v>31.666666666666668</v>
      </c>
      <c r="U24" s="56"/>
      <c r="V24" s="56"/>
    </row>
    <row r="25" spans="1:22">
      <c r="A25" s="56"/>
      <c r="B25" s="61"/>
      <c r="C25" s="162"/>
      <c r="D25" s="162"/>
      <c r="E25" s="162"/>
      <c r="F25" s="162"/>
      <c r="G25" s="162"/>
      <c r="H25" s="162"/>
      <c r="I25" s="162"/>
      <c r="J25" s="162"/>
      <c r="K25" s="162"/>
      <c r="L25" s="162"/>
      <c r="M25" s="162"/>
      <c r="N25" s="162"/>
      <c r="O25" s="162"/>
      <c r="P25" s="162"/>
      <c r="Q25" s="162"/>
      <c r="R25" s="162"/>
      <c r="S25" s="162"/>
      <c r="T25" s="94"/>
      <c r="U25" s="56"/>
      <c r="V25" s="56"/>
    </row>
    <row r="26" spans="1:22">
      <c r="A26" s="56"/>
      <c r="B26" s="51" t="s">
        <v>344</v>
      </c>
      <c r="C26" s="56"/>
      <c r="D26" s="56"/>
      <c r="E26" s="56"/>
      <c r="F26" s="56"/>
      <c r="G26" s="56"/>
      <c r="H26" s="56"/>
      <c r="I26" s="56"/>
      <c r="J26" s="56"/>
      <c r="K26" s="56"/>
      <c r="L26" s="56"/>
      <c r="M26" s="56"/>
      <c r="N26" s="56"/>
      <c r="O26" s="56"/>
      <c r="P26" s="56"/>
      <c r="Q26" s="56"/>
      <c r="R26" s="56"/>
      <c r="S26" s="56"/>
      <c r="T26" s="56"/>
      <c r="U26" s="56"/>
      <c r="V26" s="56"/>
    </row>
    <row r="27" spans="1:22">
      <c r="A27" s="56"/>
      <c r="B27" s="56" t="s">
        <v>163</v>
      </c>
      <c r="C27" s="56"/>
      <c r="D27" s="56"/>
      <c r="E27" s="56"/>
      <c r="F27" s="56"/>
      <c r="G27" s="56"/>
      <c r="H27" s="56"/>
      <c r="I27" s="56"/>
      <c r="J27" s="56"/>
      <c r="K27" s="56"/>
      <c r="L27" s="56"/>
      <c r="M27" s="56"/>
      <c r="N27" s="56"/>
      <c r="O27" s="56"/>
      <c r="P27" s="56"/>
      <c r="Q27" s="56"/>
      <c r="R27" s="56"/>
      <c r="S27" s="56"/>
      <c r="T27" s="56"/>
      <c r="U27" s="56"/>
      <c r="V27" s="56"/>
    </row>
  </sheetData>
  <customSheetViews>
    <customSheetView guid="{E42AE2B3-2A9C-409C-9F7C-8B4CA826D25B}" showPageBreaks="1">
      <selection activeCell="E2" sqref="E2"/>
      <pageMargins left="0.78700000000000003" right="0.78700000000000003" top="0.98399999999999999" bottom="0.98399999999999999" header="0.51200000000000001" footer="0.51200000000000001"/>
      <pageSetup paperSize="9" orientation="portrait" r:id="rId1"/>
      <headerFooter alignWithMargins="0"/>
    </customSheetView>
    <customSheetView guid="{D282D6D6-A226-4783-9706-5CDDB3E30904}">
      <selection activeCell="C15" sqref="C15"/>
      <pageMargins left="0.78700000000000003" right="0.78700000000000003" top="0.98399999999999999" bottom="0.98399999999999999" header="0.51200000000000001" footer="0.51200000000000001"/>
      <pageSetup paperSize="9" orientation="portrait" r:id="rId2"/>
      <headerFooter alignWithMargins="0"/>
    </customSheetView>
    <customSheetView guid="{228B3BAB-2E26-4368-A9A2-F2CA251735A9}" scale="85" showPageBreaks="1" showRuler="0">
      <selection activeCell="M14" sqref="M14"/>
      <pageMargins left="0.78700000000000003" right="0.78700000000000003" top="0.98399999999999999" bottom="0.98399999999999999" header="0.51200000000000001" footer="0.51200000000000001"/>
      <pageSetup paperSize="9" scale="88" orientation="landscape" r:id="rId3"/>
      <headerFooter alignWithMargins="0"/>
    </customSheetView>
    <customSheetView guid="{64222206-AEFA-4CF6-BDB8-A783009B84FD}" scale="85">
      <pageMargins left="0.78700000000000003" right="0.78700000000000003" top="0.98399999999999999" bottom="0.98399999999999999" header="0.51200000000000001" footer="0.51200000000000001"/>
      <pageSetup paperSize="9" orientation="portrait" r:id="rId4"/>
      <headerFooter alignWithMargins="0"/>
    </customSheetView>
    <customSheetView guid="{8FE567EE-0299-42D7-A330-C794ECB6892E}" scale="85" showRuler="0">
      <selection activeCell="M14" sqref="M14"/>
      <pageMargins left="0.78700000000000003" right="0.78700000000000003" top="0.98399999999999999" bottom="0.98399999999999999" header="0.51200000000000001" footer="0.51200000000000001"/>
      <pageSetup paperSize="9" scale="88" orientation="landscape" r:id="rId5"/>
      <headerFooter alignWithMargins="0"/>
    </customSheetView>
    <customSheetView guid="{60392875-C6C4-4C65-BD14-BD6AB82704C6}" scale="85">
      <selection activeCell="H29" sqref="H29"/>
      <pageMargins left="0.78700000000000003" right="0.78700000000000003" top="0.98399999999999999" bottom="0.98399999999999999" header="0.51200000000000001" footer="0.51200000000000001"/>
      <pageSetup paperSize="9" orientation="portrait" r:id="rId6"/>
      <headerFooter alignWithMargins="0"/>
    </customSheetView>
    <customSheetView guid="{33495744-9C9C-40C7-9B4A-141C7A4D514D}" scale="85" showPageBreaks="1" topLeftCell="A4">
      <selection activeCell="J18" sqref="J18"/>
      <pageMargins left="0.78700000000000003" right="0.78700000000000003" top="0.98399999999999999" bottom="0.98399999999999999" header="0.51200000000000001" footer="0.51200000000000001"/>
      <pageSetup paperSize="9" orientation="portrait" r:id="rId7"/>
      <headerFooter alignWithMargins="0"/>
    </customSheetView>
    <customSheetView guid="{BC5F2D14-7858-407A-97D0-33F85A51D82F}">
      <selection activeCell="C15" sqref="C15"/>
      <pageMargins left="0.78700000000000003" right="0.78700000000000003" top="0.98399999999999999" bottom="0.98399999999999999" header="0.51200000000000001" footer="0.51200000000000001"/>
      <pageSetup paperSize="9" orientation="portrait" r:id="rId8"/>
      <headerFooter alignWithMargins="0"/>
    </customSheetView>
    <customSheetView guid="{1505D1DF-12F1-4ACA-9DD9-B846A9995C6E}" scale="85">
      <selection activeCell="H29" sqref="H29"/>
      <pageMargins left="0.78700000000000003" right="0.78700000000000003" top="0.98399999999999999" bottom="0.98399999999999999" header="0.51200000000000001" footer="0.51200000000000001"/>
      <pageSetup paperSize="9" orientation="portrait" r:id="rId9"/>
      <headerFooter alignWithMargins="0"/>
    </customSheetView>
    <customSheetView guid="{FACBA546-B45A-4EB8-B63F-DF2E0A0DE3CE}" scale="110" showPageBreaks="1" view="pageBreakPreview">
      <selection activeCell="C14" sqref="C14"/>
      <pageMargins left="0.78740157480314965" right="0.78740157480314965" top="0.98425196850393704" bottom="0.98425196850393704" header="0.51181102362204722" footer="0.51181102362204722"/>
      <pageSetup paperSize="9" orientation="portrait" r:id="rId10"/>
      <headerFooter alignWithMargins="0"/>
    </customSheetView>
    <customSheetView guid="{5E0907E9-959E-4590-846D-765447526767}" scale="110" showPageBreaks="1" view="pageBreakPreview">
      <selection activeCell="C14" sqref="C14"/>
      <colBreaks count="1" manualBreakCount="1">
        <brk id="12" max="1048575" man="1"/>
      </colBreaks>
      <pageMargins left="0.78700000000000003" right="0.78700000000000003" top="0.98399999999999999" bottom="0.98399999999999999" header="0.51200000000000001" footer="0.51200000000000001"/>
      <pageSetup paperSize="9" scale="84" orientation="portrait" r:id="rId11"/>
      <headerFooter alignWithMargins="0"/>
    </customSheetView>
  </customSheetViews>
  <mergeCells count="5">
    <mergeCell ref="E4:J4"/>
    <mergeCell ref="E5:G5"/>
    <mergeCell ref="H5:J5"/>
    <mergeCell ref="K4:S4"/>
    <mergeCell ref="K5:M5"/>
  </mergeCells>
  <phoneticPr fontId="3"/>
  <pageMargins left="0.78700000000000003" right="0.78700000000000003" top="0.98399999999999999" bottom="0.98399999999999999" header="0.51200000000000001" footer="0.51200000000000001"/>
  <pageSetup paperSize="9" scale="84" orientation="portrait" r:id="rId12"/>
  <headerFooter alignWithMargins="0"/>
  <colBreaks count="1" manualBreakCount="1">
    <brk id="12" max="1048575" man="1"/>
  </colBreaks>
  <ignoredErrors>
    <ignoredError sqref="N5:R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0"/>
  <sheetViews>
    <sheetView view="pageBreakPreview" zoomScaleNormal="90" zoomScaleSheetLayoutView="100" workbookViewId="0">
      <selection activeCell="F1" sqref="F1"/>
    </sheetView>
  </sheetViews>
  <sheetFormatPr defaultRowHeight="13.5"/>
  <cols>
    <col min="1" max="1" width="3.375" style="9" customWidth="1"/>
    <col min="2" max="2" width="14.125" style="9" customWidth="1"/>
    <col min="3" max="5" width="7.75" style="9" customWidth="1"/>
    <col min="6" max="8" width="9.625" style="9" customWidth="1"/>
    <col min="9" max="9" width="10.5" style="9" customWidth="1"/>
    <col min="10" max="10" width="9" style="9"/>
    <col min="11" max="11" width="17.125" style="9" customWidth="1"/>
    <col min="12" max="16384" width="9" style="9"/>
  </cols>
  <sheetData>
    <row r="2" spans="1:16">
      <c r="B2" s="51" t="s">
        <v>367</v>
      </c>
      <c r="K2" s="51" t="s">
        <v>368</v>
      </c>
    </row>
    <row r="3" spans="1:16">
      <c r="B3" s="6"/>
      <c r="C3" s="6"/>
      <c r="D3" s="6"/>
      <c r="E3" s="6"/>
      <c r="F3" s="6"/>
      <c r="G3" s="6"/>
      <c r="H3" s="6"/>
      <c r="I3" s="6"/>
      <c r="K3" s="6"/>
      <c r="L3" s="6"/>
      <c r="M3" s="6"/>
      <c r="N3" s="6"/>
      <c r="O3" s="6"/>
    </row>
    <row r="4" spans="1:16">
      <c r="A4" s="56"/>
      <c r="B4" s="284" t="s">
        <v>109</v>
      </c>
      <c r="C4" s="86" t="s">
        <v>164</v>
      </c>
      <c r="D4" s="68" t="s">
        <v>165</v>
      </c>
      <c r="E4" s="86" t="s">
        <v>166</v>
      </c>
      <c r="F4" s="279" t="s">
        <v>167</v>
      </c>
      <c r="G4" s="280"/>
      <c r="H4" s="281"/>
      <c r="I4" s="87" t="s">
        <v>25</v>
      </c>
      <c r="J4" s="56"/>
      <c r="K4" s="284" t="s">
        <v>109</v>
      </c>
      <c r="L4" s="86" t="s">
        <v>164</v>
      </c>
      <c r="M4" s="86" t="s">
        <v>166</v>
      </c>
      <c r="N4" s="279" t="s">
        <v>167</v>
      </c>
      <c r="O4" s="280"/>
      <c r="P4" s="280"/>
    </row>
    <row r="5" spans="1:16">
      <c r="A5" s="56"/>
      <c r="B5" s="287"/>
      <c r="C5" s="75" t="s">
        <v>168</v>
      </c>
      <c r="D5" s="73" t="s">
        <v>169</v>
      </c>
      <c r="E5" s="75" t="s">
        <v>153</v>
      </c>
      <c r="F5" s="58" t="s">
        <v>97</v>
      </c>
      <c r="G5" s="73" t="s">
        <v>170</v>
      </c>
      <c r="H5" s="58" t="s">
        <v>171</v>
      </c>
      <c r="I5" s="78" t="s">
        <v>172</v>
      </c>
      <c r="J5" s="56"/>
      <c r="K5" s="287"/>
      <c r="L5" s="75" t="s">
        <v>168</v>
      </c>
      <c r="M5" s="75" t="s">
        <v>153</v>
      </c>
      <c r="N5" s="58" t="s">
        <v>97</v>
      </c>
      <c r="O5" s="58" t="s">
        <v>170</v>
      </c>
      <c r="P5" s="73" t="s">
        <v>171</v>
      </c>
    </row>
    <row r="6" spans="1:16">
      <c r="A6" s="56"/>
      <c r="B6" s="56"/>
      <c r="C6" s="56"/>
      <c r="D6" s="56"/>
      <c r="E6" s="56"/>
      <c r="F6" s="56"/>
      <c r="G6" s="56"/>
      <c r="H6" s="56"/>
      <c r="I6" s="56"/>
      <c r="J6" s="56"/>
      <c r="K6" s="56"/>
      <c r="L6" s="56"/>
      <c r="M6" s="56"/>
      <c r="N6" s="56"/>
      <c r="O6" s="56"/>
      <c r="P6" s="56"/>
    </row>
    <row r="7" spans="1:16">
      <c r="A7" s="56"/>
      <c r="B7" s="68" t="s">
        <v>284</v>
      </c>
      <c r="C7" s="85">
        <v>6</v>
      </c>
      <c r="D7" s="85">
        <v>119</v>
      </c>
      <c r="E7" s="85">
        <v>293</v>
      </c>
      <c r="F7" s="85">
        <v>4503</v>
      </c>
      <c r="G7" s="85">
        <v>2360</v>
      </c>
      <c r="H7" s="85">
        <v>2143</v>
      </c>
      <c r="I7" s="89">
        <f>F7/D7</f>
        <v>37.840336134453779</v>
      </c>
      <c r="J7" s="56"/>
      <c r="K7" s="68" t="s">
        <v>284</v>
      </c>
      <c r="L7" s="88">
        <v>2</v>
      </c>
      <c r="M7" s="88">
        <v>9</v>
      </c>
      <c r="N7" s="88">
        <v>43</v>
      </c>
      <c r="O7" s="88">
        <v>17</v>
      </c>
      <c r="P7" s="88">
        <v>26</v>
      </c>
    </row>
    <row r="8" spans="1:16">
      <c r="A8" s="56"/>
      <c r="B8" s="68" t="s">
        <v>300</v>
      </c>
      <c r="C8" s="85">
        <v>6</v>
      </c>
      <c r="D8" s="85">
        <v>120</v>
      </c>
      <c r="E8" s="85">
        <v>296</v>
      </c>
      <c r="F8" s="85">
        <v>4551</v>
      </c>
      <c r="G8" s="85">
        <v>2357</v>
      </c>
      <c r="H8" s="85">
        <v>2194</v>
      </c>
      <c r="I8" s="89">
        <f>F8/D8</f>
        <v>37.924999999999997</v>
      </c>
      <c r="J8" s="56"/>
      <c r="K8" s="68" t="s">
        <v>300</v>
      </c>
      <c r="L8" s="88">
        <v>2</v>
      </c>
      <c r="M8" s="88">
        <v>6</v>
      </c>
      <c r="N8" s="88">
        <v>19</v>
      </c>
      <c r="O8" s="88">
        <v>14</v>
      </c>
      <c r="P8" s="88">
        <v>5</v>
      </c>
    </row>
    <row r="9" spans="1:16">
      <c r="A9" s="56"/>
      <c r="B9" s="100" t="s">
        <v>311</v>
      </c>
      <c r="C9" s="142">
        <v>6</v>
      </c>
      <c r="D9" s="142">
        <v>126</v>
      </c>
      <c r="E9" s="142">
        <v>312</v>
      </c>
      <c r="F9" s="142">
        <v>4781</v>
      </c>
      <c r="G9" s="142">
        <v>2478</v>
      </c>
      <c r="H9" s="142">
        <v>2303</v>
      </c>
      <c r="I9" s="122">
        <f>F9/D9</f>
        <v>37.944444444444443</v>
      </c>
      <c r="J9" s="56"/>
      <c r="K9" s="100" t="s">
        <v>311</v>
      </c>
      <c r="L9" s="156">
        <v>2</v>
      </c>
      <c r="M9" s="156">
        <v>7</v>
      </c>
      <c r="N9" s="156">
        <v>23</v>
      </c>
      <c r="O9" s="156">
        <v>14</v>
      </c>
      <c r="P9" s="156">
        <v>9</v>
      </c>
    </row>
    <row r="10" spans="1:16">
      <c r="A10" s="56"/>
      <c r="B10" s="100" t="s">
        <v>337</v>
      </c>
      <c r="C10" s="167">
        <v>6</v>
      </c>
      <c r="D10" s="167">
        <v>124</v>
      </c>
      <c r="E10" s="167">
        <v>309</v>
      </c>
      <c r="F10" s="167">
        <v>4789</v>
      </c>
      <c r="G10" s="167">
        <v>2447</v>
      </c>
      <c r="H10" s="167">
        <v>2342</v>
      </c>
      <c r="I10" s="178">
        <v>38.6</v>
      </c>
      <c r="J10" s="56"/>
      <c r="K10" s="100" t="s">
        <v>337</v>
      </c>
      <c r="L10" s="167">
        <v>2</v>
      </c>
      <c r="M10" s="167">
        <v>7</v>
      </c>
      <c r="N10" s="167">
        <v>25</v>
      </c>
      <c r="O10" s="167">
        <v>11</v>
      </c>
      <c r="P10" s="167">
        <v>14</v>
      </c>
    </row>
    <row r="11" spans="1:16">
      <c r="A11" s="56"/>
      <c r="B11" s="100" t="s">
        <v>353</v>
      </c>
      <c r="C11" s="167">
        <v>6</v>
      </c>
      <c r="D11" s="167">
        <v>125</v>
      </c>
      <c r="E11" s="167">
        <v>311</v>
      </c>
      <c r="F11" s="167">
        <v>4805</v>
      </c>
      <c r="G11" s="167">
        <v>2411</v>
      </c>
      <c r="H11" s="167">
        <v>1944</v>
      </c>
      <c r="I11" s="178">
        <v>38.4</v>
      </c>
      <c r="J11" s="56"/>
      <c r="K11" s="100" t="s">
        <v>353</v>
      </c>
      <c r="L11" s="50">
        <v>3</v>
      </c>
      <c r="M11" s="50">
        <v>18</v>
      </c>
      <c r="N11" s="50">
        <v>67</v>
      </c>
      <c r="O11" s="50">
        <v>29</v>
      </c>
      <c r="P11" s="50">
        <v>38</v>
      </c>
    </row>
    <row r="12" spans="1:16">
      <c r="A12" s="56"/>
      <c r="B12" s="100" t="s">
        <v>384</v>
      </c>
      <c r="C12" s="167">
        <v>6</v>
      </c>
      <c r="D12" s="167">
        <v>126</v>
      </c>
      <c r="E12" s="167">
        <v>307</v>
      </c>
      <c r="F12" s="167">
        <v>4791</v>
      </c>
      <c r="G12" s="167">
        <v>2411</v>
      </c>
      <c r="H12" s="167">
        <v>2360</v>
      </c>
      <c r="I12" s="179">
        <f>F12/D12</f>
        <v>38.023809523809526</v>
      </c>
      <c r="J12" s="56"/>
      <c r="K12" s="100" t="s">
        <v>384</v>
      </c>
      <c r="L12" s="50">
        <v>3</v>
      </c>
      <c r="M12" s="50">
        <v>16</v>
      </c>
      <c r="N12" s="50">
        <v>101</v>
      </c>
      <c r="O12" s="50">
        <v>32</v>
      </c>
      <c r="P12" s="50">
        <v>69</v>
      </c>
    </row>
    <row r="13" spans="1:16">
      <c r="A13" s="56"/>
      <c r="B13" s="100" t="s">
        <v>410</v>
      </c>
      <c r="C13" s="167">
        <f t="shared" ref="C13:H13" si="0">SUM(C15,C21)</f>
        <v>6</v>
      </c>
      <c r="D13" s="167">
        <f t="shared" si="0"/>
        <v>131</v>
      </c>
      <c r="E13" s="167">
        <f t="shared" si="0"/>
        <v>336</v>
      </c>
      <c r="F13" s="167">
        <f t="shared" si="0"/>
        <v>5012</v>
      </c>
      <c r="G13" s="167">
        <f t="shared" si="0"/>
        <v>2563</v>
      </c>
      <c r="H13" s="167">
        <f t="shared" si="0"/>
        <v>2449</v>
      </c>
      <c r="I13" s="179">
        <f>F13/D13</f>
        <v>38.259541984732827</v>
      </c>
      <c r="J13" s="56"/>
      <c r="K13" s="100" t="s">
        <v>410</v>
      </c>
      <c r="L13" s="50">
        <f>SUM(L15,L18,L20)</f>
        <v>3</v>
      </c>
      <c r="M13" s="50">
        <f>SUM(M15,M18,M20)</f>
        <v>15</v>
      </c>
      <c r="N13" s="50">
        <f>SUM(N15,N18,N20)</f>
        <v>139</v>
      </c>
      <c r="O13" s="50">
        <f>SUM(O15,O18,O20)</f>
        <v>41</v>
      </c>
      <c r="P13" s="50">
        <f>SUM(P15,P18,P20)</f>
        <v>98</v>
      </c>
    </row>
    <row r="14" spans="1:16">
      <c r="A14" s="56"/>
      <c r="B14" s="56"/>
      <c r="C14" s="2"/>
      <c r="D14" s="2"/>
      <c r="E14" s="2"/>
      <c r="F14" s="2"/>
      <c r="G14" s="2"/>
      <c r="H14" s="2"/>
      <c r="I14" s="179"/>
      <c r="J14" s="56"/>
      <c r="K14" s="56"/>
      <c r="L14" s="180"/>
      <c r="M14" s="180"/>
      <c r="N14" s="180"/>
      <c r="O14" s="180"/>
      <c r="P14" s="180"/>
    </row>
    <row r="15" spans="1:16">
      <c r="A15" s="56"/>
      <c r="B15" s="56" t="s">
        <v>173</v>
      </c>
      <c r="C15" s="2">
        <f t="shared" ref="C15:H15" si="1">SUM(C16:C19)</f>
        <v>4</v>
      </c>
      <c r="D15" s="2">
        <f t="shared" si="1"/>
        <v>79</v>
      </c>
      <c r="E15" s="2">
        <f t="shared" si="1"/>
        <v>207</v>
      </c>
      <c r="F15" s="2">
        <f t="shared" si="1"/>
        <v>3118</v>
      </c>
      <c r="G15" s="2">
        <f t="shared" si="1"/>
        <v>1454</v>
      </c>
      <c r="H15" s="2">
        <f t="shared" si="1"/>
        <v>1664</v>
      </c>
      <c r="I15" s="179">
        <f>F15/D15</f>
        <v>39.468354430379748</v>
      </c>
      <c r="J15" s="56"/>
      <c r="K15" s="56" t="s">
        <v>174</v>
      </c>
      <c r="L15" s="181">
        <v>1</v>
      </c>
      <c r="M15" s="181">
        <v>1</v>
      </c>
      <c r="N15" s="182" t="s">
        <v>444</v>
      </c>
      <c r="O15" s="182" t="s">
        <v>444</v>
      </c>
      <c r="P15" s="182" t="s">
        <v>444</v>
      </c>
    </row>
    <row r="16" spans="1:16">
      <c r="A16" s="56"/>
      <c r="B16" s="90" t="s">
        <v>175</v>
      </c>
      <c r="C16" s="2">
        <v>1</v>
      </c>
      <c r="D16" s="2">
        <v>25</v>
      </c>
      <c r="E16" s="2">
        <v>62</v>
      </c>
      <c r="F16" s="2">
        <v>994</v>
      </c>
      <c r="G16" s="2">
        <v>502</v>
      </c>
      <c r="H16" s="2">
        <v>492</v>
      </c>
      <c r="I16" s="179">
        <f>F16/D16</f>
        <v>39.76</v>
      </c>
      <c r="J16" s="56"/>
      <c r="K16" s="56"/>
      <c r="L16" s="181"/>
      <c r="M16" s="181"/>
      <c r="N16" s="181"/>
      <c r="O16" s="181"/>
      <c r="P16" s="181"/>
    </row>
    <row r="17" spans="1:16">
      <c r="A17" s="56"/>
      <c r="B17" s="90" t="s">
        <v>176</v>
      </c>
      <c r="C17" s="2">
        <v>1</v>
      </c>
      <c r="D17" s="2">
        <v>18</v>
      </c>
      <c r="E17" s="2">
        <v>48</v>
      </c>
      <c r="F17" s="2">
        <v>706</v>
      </c>
      <c r="G17" s="2">
        <v>250</v>
      </c>
      <c r="H17" s="2">
        <v>456</v>
      </c>
      <c r="I17" s="179">
        <f>F17/D17</f>
        <v>39.222222222222221</v>
      </c>
      <c r="J17" s="56"/>
      <c r="K17" s="56" t="s">
        <v>177</v>
      </c>
      <c r="L17" s="182"/>
      <c r="M17" s="182"/>
      <c r="N17" s="181"/>
      <c r="O17" s="182"/>
      <c r="P17" s="182"/>
    </row>
    <row r="18" spans="1:16">
      <c r="A18" s="56"/>
      <c r="B18" s="90" t="s">
        <v>178</v>
      </c>
      <c r="C18" s="2">
        <v>1</v>
      </c>
      <c r="D18" s="2">
        <v>24</v>
      </c>
      <c r="E18" s="2">
        <v>58</v>
      </c>
      <c r="F18" s="2">
        <v>953</v>
      </c>
      <c r="G18" s="2">
        <v>475</v>
      </c>
      <c r="H18" s="2">
        <v>478</v>
      </c>
      <c r="I18" s="179">
        <f>F18/D18</f>
        <v>39.708333333333336</v>
      </c>
      <c r="J18" s="56"/>
      <c r="K18" s="56" t="s">
        <v>179</v>
      </c>
      <c r="L18" s="182">
        <v>1</v>
      </c>
      <c r="M18" s="182">
        <v>5</v>
      </c>
      <c r="N18" s="182">
        <v>22</v>
      </c>
      <c r="O18" s="182">
        <v>15</v>
      </c>
      <c r="P18" s="182">
        <v>7</v>
      </c>
    </row>
    <row r="19" spans="1:16">
      <c r="A19" s="56"/>
      <c r="B19" s="90" t="s">
        <v>180</v>
      </c>
      <c r="C19" s="2">
        <v>1</v>
      </c>
      <c r="D19" s="2">
        <v>12</v>
      </c>
      <c r="E19" s="2">
        <v>39</v>
      </c>
      <c r="F19" s="2">
        <v>465</v>
      </c>
      <c r="G19" s="2">
        <v>227</v>
      </c>
      <c r="H19" s="2">
        <v>238</v>
      </c>
      <c r="I19" s="179">
        <f>F19/D19</f>
        <v>38.75</v>
      </c>
      <c r="J19" s="56"/>
    </row>
    <row r="20" spans="1:16">
      <c r="A20" s="56"/>
      <c r="B20" s="56"/>
      <c r="C20" s="2"/>
      <c r="D20" s="2"/>
      <c r="E20" s="2"/>
      <c r="F20" s="2"/>
      <c r="G20" s="2"/>
      <c r="H20" s="2"/>
      <c r="I20" s="179"/>
      <c r="J20" s="56"/>
      <c r="K20" s="56" t="s">
        <v>362</v>
      </c>
      <c r="L20" s="50">
        <v>1</v>
      </c>
      <c r="M20" s="50">
        <v>9</v>
      </c>
      <c r="N20" s="50">
        <v>117</v>
      </c>
      <c r="O20" s="50">
        <v>26</v>
      </c>
      <c r="P20" s="50">
        <v>91</v>
      </c>
    </row>
    <row r="21" spans="1:16">
      <c r="A21" s="56"/>
      <c r="B21" s="56" t="s">
        <v>181</v>
      </c>
      <c r="C21" s="2">
        <f t="shared" ref="C21:H21" si="2">SUM(C22:C24)</f>
        <v>2</v>
      </c>
      <c r="D21" s="2">
        <f t="shared" si="2"/>
        <v>52</v>
      </c>
      <c r="E21" s="2">
        <f t="shared" si="2"/>
        <v>129</v>
      </c>
      <c r="F21" s="2">
        <f t="shared" si="2"/>
        <v>1894</v>
      </c>
      <c r="G21" s="2">
        <f t="shared" si="2"/>
        <v>1109</v>
      </c>
      <c r="H21" s="2">
        <f t="shared" si="2"/>
        <v>785</v>
      </c>
      <c r="I21" s="179">
        <f>F21/D21</f>
        <v>36.42307692307692</v>
      </c>
      <c r="J21" s="56"/>
      <c r="K21" s="61"/>
      <c r="L21" s="119"/>
      <c r="M21" s="119"/>
      <c r="N21" s="119"/>
      <c r="O21" s="119"/>
      <c r="P21" s="119"/>
    </row>
    <row r="22" spans="1:16">
      <c r="A22" s="56"/>
      <c r="B22" s="56" t="s">
        <v>183</v>
      </c>
      <c r="C22" s="2">
        <v>1</v>
      </c>
      <c r="D22" s="2">
        <v>28</v>
      </c>
      <c r="E22" s="2">
        <v>72</v>
      </c>
      <c r="F22" s="2">
        <v>1087</v>
      </c>
      <c r="G22" s="2">
        <v>723</v>
      </c>
      <c r="H22" s="2">
        <v>364</v>
      </c>
      <c r="I22" s="179">
        <f>F22/D22</f>
        <v>38.821428571428569</v>
      </c>
      <c r="J22" s="56"/>
      <c r="K22" s="56" t="s">
        <v>309</v>
      </c>
      <c r="L22" s="56"/>
      <c r="M22" s="56"/>
      <c r="N22" s="56"/>
      <c r="O22" s="56"/>
      <c r="P22" s="56"/>
    </row>
    <row r="23" spans="1:16">
      <c r="A23" s="56"/>
      <c r="B23" s="56" t="s">
        <v>308</v>
      </c>
      <c r="C23" s="2">
        <v>1</v>
      </c>
      <c r="D23" s="261">
        <v>10</v>
      </c>
      <c r="E23" s="2">
        <v>22</v>
      </c>
      <c r="F23" s="2">
        <v>341</v>
      </c>
      <c r="G23" s="2">
        <v>250</v>
      </c>
      <c r="H23" s="2">
        <v>91</v>
      </c>
      <c r="I23" s="179">
        <f>F23/D23</f>
        <v>34.1</v>
      </c>
      <c r="J23" s="56"/>
      <c r="K23" s="56" t="s">
        <v>182</v>
      </c>
      <c r="L23" s="56"/>
      <c r="M23" s="56"/>
      <c r="N23" s="56"/>
      <c r="O23" s="56"/>
      <c r="P23" s="56"/>
    </row>
    <row r="24" spans="1:16">
      <c r="A24" s="56"/>
      <c r="B24" s="67" t="s">
        <v>307</v>
      </c>
      <c r="C24" s="275"/>
      <c r="D24" s="2">
        <v>14</v>
      </c>
      <c r="E24" s="2">
        <v>35</v>
      </c>
      <c r="F24" s="2">
        <v>466</v>
      </c>
      <c r="G24" s="2">
        <v>136</v>
      </c>
      <c r="H24" s="2">
        <v>330</v>
      </c>
      <c r="I24" s="179">
        <f>F24/D24</f>
        <v>33.285714285714285</v>
      </c>
      <c r="J24" s="56"/>
      <c r="K24" s="56"/>
      <c r="L24" s="56"/>
      <c r="M24" s="56"/>
      <c r="N24" s="56"/>
      <c r="O24" s="56"/>
      <c r="P24" s="56"/>
    </row>
    <row r="25" spans="1:16">
      <c r="A25" s="56"/>
      <c r="B25" s="61"/>
      <c r="C25" s="105"/>
      <c r="D25" s="106"/>
      <c r="E25" s="106"/>
      <c r="F25" s="106"/>
      <c r="G25" s="106"/>
      <c r="H25" s="106"/>
      <c r="I25" s="107"/>
      <c r="J25" s="56"/>
      <c r="K25" s="56"/>
      <c r="L25" s="56"/>
      <c r="M25" s="56"/>
      <c r="N25" s="56"/>
      <c r="O25" s="56"/>
      <c r="P25" s="56"/>
    </row>
    <row r="26" spans="1:16">
      <c r="A26" s="56"/>
      <c r="B26" s="56" t="s">
        <v>309</v>
      </c>
      <c r="C26" s="56"/>
      <c r="D26" s="56"/>
      <c r="E26" s="56"/>
      <c r="F26" s="56"/>
      <c r="G26" s="56"/>
      <c r="H26" s="56"/>
      <c r="I26" s="56"/>
      <c r="J26" s="56"/>
      <c r="K26" s="56"/>
      <c r="L26" s="56"/>
      <c r="M26" s="56"/>
      <c r="N26" s="56"/>
      <c r="O26" s="56"/>
      <c r="P26" s="56"/>
    </row>
    <row r="27" spans="1:16">
      <c r="A27" s="56"/>
      <c r="B27" s="51" t="s">
        <v>182</v>
      </c>
      <c r="C27" s="56"/>
      <c r="D27" s="56"/>
      <c r="E27" s="56"/>
      <c r="F27" s="56"/>
      <c r="G27" s="56"/>
      <c r="H27" s="56"/>
      <c r="I27" s="56"/>
      <c r="J27" s="56"/>
      <c r="K27" s="56"/>
      <c r="L27" s="56"/>
      <c r="M27" s="56"/>
      <c r="N27" s="56"/>
      <c r="O27" s="56"/>
      <c r="P27" s="56"/>
    </row>
    <row r="28" spans="1:16">
      <c r="A28" s="56"/>
      <c r="B28" s="56"/>
      <c r="C28" s="56"/>
      <c r="D28" s="56"/>
      <c r="E28" s="56"/>
      <c r="F28" s="56"/>
      <c r="G28" s="56"/>
      <c r="H28" s="56"/>
      <c r="I28" s="56"/>
      <c r="J28" s="56"/>
      <c r="K28" s="56"/>
      <c r="L28" s="56"/>
      <c r="M28" s="56"/>
      <c r="N28" s="56"/>
      <c r="O28" s="56"/>
      <c r="P28" s="56"/>
    </row>
    <row r="29" spans="1:16">
      <c r="A29" s="56"/>
      <c r="B29" s="56"/>
      <c r="C29" s="56"/>
      <c r="D29" s="56"/>
      <c r="E29" s="56"/>
      <c r="F29" s="56"/>
      <c r="G29" s="56"/>
      <c r="H29" s="56"/>
      <c r="I29" s="56"/>
      <c r="J29" s="56"/>
      <c r="K29" s="56"/>
      <c r="L29" s="56"/>
      <c r="M29" s="56"/>
      <c r="N29" s="56"/>
      <c r="O29" s="56"/>
      <c r="P29" s="56"/>
    </row>
    <row r="30" spans="1:16">
      <c r="C30" s="10"/>
      <c r="D30" s="10"/>
      <c r="E30" s="10"/>
      <c r="F30" s="10"/>
      <c r="G30" s="10"/>
      <c r="H30" s="10"/>
      <c r="I30" s="10"/>
    </row>
  </sheetData>
  <customSheetViews>
    <customSheetView guid="{E42AE2B3-2A9C-409C-9F7C-8B4CA826D25B}" showPageBreaks="1">
      <selection activeCell="E2" sqref="E2"/>
      <pageMargins left="0.78700000000000003" right="0.78700000000000003" top="0.98399999999999999" bottom="0.98399999999999999" header="0.51200000000000001" footer="0.51200000000000001"/>
      <pageSetup paperSize="9" orientation="portrait" r:id="rId1"/>
      <headerFooter alignWithMargins="0"/>
    </customSheetView>
    <customSheetView guid="{D282D6D6-A226-4783-9706-5CDDB3E30904}">
      <selection activeCell="C14" sqref="C14"/>
      <pageMargins left="0.78700000000000003" right="0.78700000000000003" top="0.98399999999999999" bottom="0.98399999999999999" header="0.51200000000000001" footer="0.51200000000000001"/>
      <pageSetup paperSize="9" orientation="portrait" r:id="rId2"/>
      <headerFooter alignWithMargins="0"/>
    </customSheetView>
    <customSheetView guid="{228B3BAB-2E26-4368-A9A2-F2CA251735A9}" scale="90" showPageBreaks="1" printArea="1" showRuler="0">
      <pageMargins left="0.78700000000000003" right="0.78700000000000003" top="0.98399999999999999" bottom="0.98399999999999999" header="0.51200000000000001" footer="0.51200000000000001"/>
      <pageSetup paperSize="9" orientation="portrait" horizontalDpi="400" verticalDpi="400" r:id="rId3"/>
      <headerFooter alignWithMargins="0"/>
    </customSheetView>
    <customSheetView guid="{64222206-AEFA-4CF6-BDB8-A783009B84FD}" scale="90">
      <pageMargins left="0.78700000000000003" right="0.78700000000000003" top="0.98399999999999999" bottom="0.98399999999999999" header="0.51200000000000001" footer="0.51200000000000001"/>
      <pageSetup paperSize="9" orientation="portrait" horizontalDpi="400" verticalDpi="400" r:id="rId4"/>
      <headerFooter alignWithMargins="0"/>
    </customSheetView>
    <customSheetView guid="{8FE567EE-0299-42D7-A330-C794ECB6892E}" scale="90" showRuler="0">
      <pageMargins left="0.78700000000000003" right="0.78700000000000003" top="0.98399999999999999" bottom="0.98399999999999999" header="0.51200000000000001" footer="0.51200000000000001"/>
      <pageSetup paperSize="9" orientation="portrait" horizontalDpi="400" verticalDpi="400" r:id="rId5"/>
      <headerFooter alignWithMargins="0"/>
    </customSheetView>
    <customSheetView guid="{60392875-C6C4-4C65-BD14-BD6AB82704C6}" scale="90">
      <selection activeCell="O18" sqref="O18"/>
      <pageMargins left="0.78700000000000003" right="0.78700000000000003" top="0.98399999999999999" bottom="0.98399999999999999" header="0.51200000000000001" footer="0.51200000000000001"/>
      <pageSetup paperSize="9" orientation="portrait" horizontalDpi="400" verticalDpi="400" r:id="rId6"/>
      <headerFooter alignWithMargins="0"/>
    </customSheetView>
    <customSheetView guid="{33495744-9C9C-40C7-9B4A-141C7A4D514D}" scale="90" showPageBreaks="1">
      <selection activeCell="O18" sqref="O18"/>
      <pageMargins left="0.78700000000000003" right="0.78700000000000003" top="0.98399999999999999" bottom="0.98399999999999999" header="0.51200000000000001" footer="0.51200000000000001"/>
      <pageSetup paperSize="9" orientation="portrait" horizontalDpi="400" verticalDpi="400" r:id="rId7"/>
      <headerFooter alignWithMargins="0"/>
    </customSheetView>
    <customSheetView guid="{BC5F2D14-7858-407A-97D0-33F85A51D82F}">
      <selection activeCell="D2" sqref="D2"/>
      <pageMargins left="0.78700000000000003" right="0.78700000000000003" top="0.98399999999999999" bottom="0.98399999999999999" header="0.51200000000000001" footer="0.51200000000000001"/>
      <pageSetup paperSize="9" orientation="portrait" r:id="rId8"/>
      <headerFooter alignWithMargins="0"/>
    </customSheetView>
    <customSheetView guid="{1505D1DF-12F1-4ACA-9DD9-B846A9995C6E}" scale="90" showPageBreaks="1">
      <selection activeCell="O18" sqref="O18"/>
      <pageMargins left="0.78700000000000003" right="0.78700000000000003" top="0.98399999999999999" bottom="0.98399999999999999" header="0.51200000000000001" footer="0.51200000000000001"/>
      <pageSetup paperSize="9" orientation="portrait" horizontalDpi="400" verticalDpi="400" r:id="rId9"/>
      <headerFooter alignWithMargins="0"/>
    </customSheetView>
    <customSheetView guid="{FACBA546-B45A-4EB8-B63F-DF2E0A0DE3CE}" showPageBreaks="1" view="pageBreakPreview">
      <selection activeCell="Q1" sqref="Q1"/>
      <pageMargins left="0.78740157480314965" right="0.78740157480314965" top="0.98425196850393704" bottom="0.98425196850393704" header="0.51181102362204722" footer="0.51181102362204722"/>
      <pageSetup paperSize="9" orientation="portrait" r:id="rId10"/>
      <headerFooter alignWithMargins="0"/>
    </customSheetView>
    <customSheetView guid="{5E0907E9-959E-4590-846D-765447526767}" scale="90" showPageBreaks="1" printArea="1">
      <selection activeCell="C13" sqref="C13"/>
      <pageMargins left="0.78700000000000003" right="0.78700000000000003" top="0.98399999999999999" bottom="0.98399999999999999" header="0.51200000000000001" footer="0.51200000000000001"/>
      <pageSetup paperSize="9" orientation="portrait" r:id="rId11"/>
      <headerFooter alignWithMargins="0"/>
    </customSheetView>
  </customSheetViews>
  <mergeCells count="4">
    <mergeCell ref="B4:B5"/>
    <mergeCell ref="F4:H4"/>
    <mergeCell ref="K4:K5"/>
    <mergeCell ref="N4:P4"/>
  </mergeCells>
  <phoneticPr fontId="3"/>
  <pageMargins left="0.78700000000000003" right="0.78700000000000003" top="0.98399999999999999" bottom="0.98399999999999999" header="0.51200000000000001" footer="0.51200000000000001"/>
  <pageSetup paperSize="9"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view="pageBreakPreview" zoomScaleNormal="100" zoomScaleSheetLayoutView="100" workbookViewId="0">
      <selection activeCell="K1" sqref="K1"/>
    </sheetView>
  </sheetViews>
  <sheetFormatPr defaultRowHeight="13.5"/>
  <cols>
    <col min="1" max="1" width="31.625" style="9" customWidth="1"/>
    <col min="2" max="3" width="9.125" style="9" customWidth="1"/>
    <col min="4" max="4" width="10.125" style="9" customWidth="1"/>
    <col min="5" max="6" width="9.125" style="9" customWidth="1"/>
    <col min="7" max="7" width="9.75" style="9" customWidth="1"/>
    <col min="8" max="8" width="10" style="9" customWidth="1"/>
    <col min="9" max="9" width="9.125" style="9" customWidth="1"/>
    <col min="10" max="10" width="8.625" style="9" customWidth="1"/>
    <col min="11" max="16384" width="9" style="9"/>
  </cols>
  <sheetData>
    <row r="1" spans="1:10">
      <c r="A1" s="51" t="s">
        <v>294</v>
      </c>
    </row>
    <row r="2" spans="1:10">
      <c r="A2" s="293" t="s">
        <v>369</v>
      </c>
      <c r="B2" s="294"/>
      <c r="C2" s="294"/>
    </row>
    <row r="4" spans="1:10">
      <c r="A4" s="6" t="s">
        <v>93</v>
      </c>
      <c r="B4" s="6"/>
      <c r="C4" s="6"/>
      <c r="D4" s="6"/>
      <c r="E4" s="6"/>
      <c r="F4" s="6"/>
      <c r="G4" s="6"/>
      <c r="H4" s="6"/>
    </row>
    <row r="5" spans="1:10">
      <c r="A5" s="298" t="s">
        <v>109</v>
      </c>
      <c r="B5" s="32" t="s">
        <v>166</v>
      </c>
      <c r="C5" s="7" t="s">
        <v>261</v>
      </c>
      <c r="D5" s="32" t="s">
        <v>26</v>
      </c>
      <c r="E5" s="32" t="s">
        <v>27</v>
      </c>
      <c r="F5" s="32" t="s">
        <v>28</v>
      </c>
      <c r="G5" s="32" t="s">
        <v>29</v>
      </c>
      <c r="H5" s="7" t="s">
        <v>30</v>
      </c>
      <c r="I5" s="46" t="s">
        <v>72</v>
      </c>
    </row>
    <row r="6" spans="1:10">
      <c r="A6" s="299"/>
      <c r="B6" s="22" t="s">
        <v>153</v>
      </c>
      <c r="C6" s="29" t="s">
        <v>153</v>
      </c>
      <c r="D6" s="22" t="s">
        <v>153</v>
      </c>
      <c r="E6" s="29" t="s">
        <v>153</v>
      </c>
      <c r="F6" s="22" t="s">
        <v>153</v>
      </c>
      <c r="G6" s="22" t="s">
        <v>153</v>
      </c>
      <c r="H6" s="29" t="s">
        <v>153</v>
      </c>
      <c r="I6" s="21" t="s">
        <v>73</v>
      </c>
    </row>
    <row r="8" spans="1:10">
      <c r="A8" s="123" t="s">
        <v>274</v>
      </c>
      <c r="B8" s="124">
        <v>428</v>
      </c>
      <c r="C8" s="126">
        <v>17441</v>
      </c>
      <c r="D8" s="126">
        <v>3843</v>
      </c>
      <c r="E8" s="126">
        <v>3746</v>
      </c>
      <c r="F8" s="126">
        <v>3950</v>
      </c>
      <c r="G8" s="126">
        <v>3477</v>
      </c>
      <c r="H8" s="126">
        <v>795</v>
      </c>
      <c r="I8" s="126">
        <v>1630</v>
      </c>
      <c r="J8" s="125"/>
    </row>
    <row r="9" spans="1:10">
      <c r="A9" s="123" t="s">
        <v>301</v>
      </c>
      <c r="B9" s="124">
        <v>439</v>
      </c>
      <c r="C9" s="126">
        <v>17649</v>
      </c>
      <c r="D9" s="126">
        <v>3644</v>
      </c>
      <c r="E9" s="126">
        <v>3855</v>
      </c>
      <c r="F9" s="126">
        <v>3695</v>
      </c>
      <c r="G9" s="126">
        <v>3899</v>
      </c>
      <c r="H9" s="126">
        <v>877</v>
      </c>
      <c r="I9" s="126">
        <v>1679</v>
      </c>
      <c r="J9" s="125"/>
    </row>
    <row r="10" spans="1:10">
      <c r="A10" s="123" t="s">
        <v>313</v>
      </c>
      <c r="B10" s="124">
        <v>479</v>
      </c>
      <c r="C10" s="126">
        <v>17804</v>
      </c>
      <c r="D10" s="126">
        <v>3672</v>
      </c>
      <c r="E10" s="126">
        <v>3661</v>
      </c>
      <c r="F10" s="126">
        <v>3787</v>
      </c>
      <c r="G10" s="126">
        <v>3671</v>
      </c>
      <c r="H10" s="126">
        <v>1175</v>
      </c>
      <c r="I10" s="126">
        <v>1838</v>
      </c>
      <c r="J10" s="125"/>
    </row>
    <row r="11" spans="1:10">
      <c r="A11" s="158" t="s">
        <v>339</v>
      </c>
      <c r="B11" s="167">
        <v>494</v>
      </c>
      <c r="C11" s="167">
        <v>17846</v>
      </c>
      <c r="D11" s="167">
        <v>3846</v>
      </c>
      <c r="E11" s="167">
        <v>3464</v>
      </c>
      <c r="F11" s="167">
        <v>3600</v>
      </c>
      <c r="G11" s="167">
        <v>3764</v>
      </c>
      <c r="H11" s="167">
        <v>1199</v>
      </c>
      <c r="I11" s="167">
        <v>1973</v>
      </c>
      <c r="J11" s="125"/>
    </row>
    <row r="12" spans="1:10">
      <c r="A12" s="158" t="s">
        <v>355</v>
      </c>
      <c r="B12" s="10">
        <v>495</v>
      </c>
      <c r="C12" s="10">
        <v>17718</v>
      </c>
      <c r="D12" s="10">
        <v>3614</v>
      </c>
      <c r="E12" s="10">
        <v>3887</v>
      </c>
      <c r="F12" s="10">
        <v>3608</v>
      </c>
      <c r="G12" s="10">
        <v>3574</v>
      </c>
      <c r="H12" s="10">
        <v>1194</v>
      </c>
      <c r="I12" s="10">
        <v>1841</v>
      </c>
      <c r="J12" s="125"/>
    </row>
    <row r="13" spans="1:10">
      <c r="A13" s="158" t="s">
        <v>386</v>
      </c>
      <c r="B13" s="10">
        <v>543</v>
      </c>
      <c r="C13" s="10">
        <f>SUM(D13:I13)</f>
        <v>17269</v>
      </c>
      <c r="D13" s="10">
        <v>3532</v>
      </c>
      <c r="E13" s="10">
        <v>3688</v>
      </c>
      <c r="F13" s="10">
        <v>3699</v>
      </c>
      <c r="G13" s="10">
        <v>3467</v>
      </c>
      <c r="H13" s="10">
        <v>1169</v>
      </c>
      <c r="I13" s="10">
        <v>1714</v>
      </c>
      <c r="J13" s="125"/>
    </row>
    <row r="14" spans="1:10">
      <c r="A14" s="158" t="s">
        <v>412</v>
      </c>
      <c r="B14" s="10">
        <f>B20+B24+B28+B39+B45+B51+B54</f>
        <v>559</v>
      </c>
      <c r="C14" s="10">
        <f>SUM(D14:I14)</f>
        <v>15869</v>
      </c>
      <c r="D14" s="10">
        <f>SUM(D21:D55)</f>
        <v>3316</v>
      </c>
      <c r="E14" s="10">
        <f>SUM(E21:E55)</f>
        <v>3625</v>
      </c>
      <c r="F14" s="10">
        <f>SUM(F21:F55)</f>
        <v>3591</v>
      </c>
      <c r="G14" s="10">
        <f>SUM(G21:G55)</f>
        <v>3459</v>
      </c>
      <c r="H14" s="10">
        <f>SUM(H21:H55)</f>
        <v>219</v>
      </c>
      <c r="I14" s="10">
        <f>SUM(E62:E68,J62:J68)</f>
        <v>1659</v>
      </c>
      <c r="J14" s="125"/>
    </row>
    <row r="15" spans="1:10" s="56" customFormat="1">
      <c r="A15" s="125"/>
      <c r="B15" s="126"/>
      <c r="C15" s="126"/>
      <c r="D15" s="126"/>
      <c r="E15" s="126"/>
      <c r="F15" s="126"/>
      <c r="G15" s="126"/>
      <c r="H15" s="126"/>
      <c r="I15" s="125"/>
      <c r="J15" s="125"/>
    </row>
    <row r="16" spans="1:10">
      <c r="A16" s="127" t="s">
        <v>94</v>
      </c>
      <c r="B16" s="126"/>
      <c r="C16" s="126"/>
      <c r="D16" s="126"/>
      <c r="E16" s="126"/>
      <c r="F16" s="126"/>
      <c r="G16" s="126"/>
      <c r="H16" s="126"/>
      <c r="I16" s="125"/>
      <c r="J16" s="125"/>
    </row>
    <row r="17" spans="1:11">
      <c r="A17" s="295" t="s">
        <v>109</v>
      </c>
      <c r="B17" s="128" t="s">
        <v>166</v>
      </c>
      <c r="C17" s="128" t="s">
        <v>261</v>
      </c>
      <c r="D17" s="128" t="s">
        <v>26</v>
      </c>
      <c r="E17" s="128" t="s">
        <v>27</v>
      </c>
      <c r="F17" s="128" t="s">
        <v>28</v>
      </c>
      <c r="G17" s="128" t="s">
        <v>29</v>
      </c>
      <c r="H17" s="129" t="s">
        <v>30</v>
      </c>
      <c r="I17" s="125"/>
      <c r="J17" s="125"/>
    </row>
    <row r="18" spans="1:11">
      <c r="A18" s="296"/>
      <c r="B18" s="130" t="s">
        <v>153</v>
      </c>
      <c r="C18" s="130" t="s">
        <v>153</v>
      </c>
      <c r="D18" s="130" t="s">
        <v>153</v>
      </c>
      <c r="E18" s="131" t="s">
        <v>153</v>
      </c>
      <c r="F18" s="130" t="s">
        <v>153</v>
      </c>
      <c r="G18" s="130" t="s">
        <v>153</v>
      </c>
      <c r="H18" s="132" t="s">
        <v>153</v>
      </c>
      <c r="I18" s="125"/>
      <c r="J18" s="125"/>
    </row>
    <row r="19" spans="1:11">
      <c r="A19" s="133"/>
      <c r="B19" s="134"/>
      <c r="C19" s="134"/>
      <c r="D19" s="134"/>
      <c r="E19" s="134"/>
      <c r="F19" s="134"/>
      <c r="G19" s="134"/>
      <c r="H19" s="134"/>
      <c r="I19" s="125"/>
      <c r="J19" s="125"/>
    </row>
    <row r="20" spans="1:11" s="56" customFormat="1">
      <c r="A20" s="135" t="s">
        <v>262</v>
      </c>
      <c r="B20" s="95">
        <f>SUM(B21:B22)</f>
        <v>68</v>
      </c>
      <c r="C20" s="95"/>
      <c r="D20" s="95"/>
      <c r="E20" s="95"/>
      <c r="F20" s="95"/>
      <c r="G20" s="95"/>
      <c r="H20" s="95"/>
      <c r="I20" s="124"/>
      <c r="J20" s="125"/>
    </row>
    <row r="21" spans="1:11" s="56" customFormat="1">
      <c r="A21" s="135" t="s">
        <v>263</v>
      </c>
      <c r="B21" s="95">
        <v>46</v>
      </c>
      <c r="C21" s="95">
        <f>SUM(D21:H21)</f>
        <v>2242</v>
      </c>
      <c r="D21" s="225">
        <v>599</v>
      </c>
      <c r="E21" s="225">
        <v>538</v>
      </c>
      <c r="F21" s="225">
        <v>551</v>
      </c>
      <c r="G21" s="225">
        <v>554</v>
      </c>
      <c r="H21" s="226" t="s">
        <v>451</v>
      </c>
      <c r="I21" s="125"/>
      <c r="J21" s="125"/>
      <c r="K21" s="187"/>
    </row>
    <row r="22" spans="1:11" s="56" customFormat="1">
      <c r="A22" s="135" t="s">
        <v>229</v>
      </c>
      <c r="B22" s="95">
        <v>22</v>
      </c>
      <c r="C22" s="95">
        <f>SUM(D22:H22)</f>
        <v>905</v>
      </c>
      <c r="D22" s="225">
        <v>257</v>
      </c>
      <c r="E22" s="225">
        <v>215</v>
      </c>
      <c r="F22" s="225">
        <v>216</v>
      </c>
      <c r="G22" s="225">
        <v>217</v>
      </c>
      <c r="H22" s="226" t="s">
        <v>451</v>
      </c>
      <c r="I22" s="125"/>
      <c r="J22" s="125"/>
      <c r="K22" s="187"/>
    </row>
    <row r="23" spans="1:11" s="56" customFormat="1">
      <c r="A23" s="135"/>
      <c r="B23" s="95"/>
      <c r="C23" s="95"/>
      <c r="D23" s="95"/>
      <c r="E23" s="95"/>
      <c r="F23" s="95"/>
      <c r="G23" s="95"/>
      <c r="H23" s="95"/>
      <c r="I23" s="125"/>
      <c r="J23" s="125"/>
    </row>
    <row r="24" spans="1:11" s="56" customFormat="1">
      <c r="A24" s="135" t="s">
        <v>264</v>
      </c>
      <c r="B24" s="95">
        <f>SUM(B25:B26)</f>
        <v>68</v>
      </c>
      <c r="C24" s="95"/>
      <c r="D24" s="95"/>
      <c r="E24" s="95"/>
      <c r="F24" s="95"/>
      <c r="G24" s="95"/>
      <c r="H24" s="95"/>
      <c r="I24" s="125"/>
      <c r="J24" s="125"/>
    </row>
    <row r="25" spans="1:11" s="56" customFormat="1">
      <c r="A25" s="135" t="s">
        <v>265</v>
      </c>
      <c r="B25" s="95">
        <v>50</v>
      </c>
      <c r="C25" s="95">
        <f>SUM(D25:H25)</f>
        <v>2650</v>
      </c>
      <c r="D25" s="225">
        <v>695</v>
      </c>
      <c r="E25" s="225">
        <v>663</v>
      </c>
      <c r="F25" s="225">
        <v>625</v>
      </c>
      <c r="G25" s="225">
        <v>667</v>
      </c>
      <c r="H25" s="226" t="s">
        <v>451</v>
      </c>
      <c r="I25" s="125"/>
      <c r="J25" s="125"/>
      <c r="K25" s="187"/>
    </row>
    <row r="26" spans="1:11" s="56" customFormat="1">
      <c r="A26" s="135" t="s">
        <v>230</v>
      </c>
      <c r="B26" s="95">
        <v>18</v>
      </c>
      <c r="C26" s="95">
        <f>SUM(D26:H26)</f>
        <v>689</v>
      </c>
      <c r="D26" s="225">
        <v>180</v>
      </c>
      <c r="E26" s="225">
        <v>166</v>
      </c>
      <c r="F26" s="225">
        <v>199</v>
      </c>
      <c r="G26" s="225">
        <v>144</v>
      </c>
      <c r="H26" s="226" t="s">
        <v>451</v>
      </c>
      <c r="I26" s="125"/>
      <c r="J26" s="125"/>
      <c r="K26" s="187"/>
    </row>
    <row r="27" spans="1:11" s="56" customFormat="1">
      <c r="A27" s="135"/>
      <c r="B27" s="95"/>
      <c r="C27" s="95"/>
      <c r="D27" s="95"/>
      <c r="E27" s="95"/>
      <c r="F27" s="95"/>
      <c r="G27" s="95"/>
      <c r="H27" s="95"/>
      <c r="I27" s="125"/>
      <c r="J27" s="125"/>
    </row>
    <row r="28" spans="1:11" s="56" customFormat="1">
      <c r="A28" s="135" t="s">
        <v>266</v>
      </c>
      <c r="B28" s="95">
        <f>SUM(B29:B37)</f>
        <v>198</v>
      </c>
      <c r="C28" s="95"/>
      <c r="D28" s="95"/>
      <c r="E28" s="95"/>
      <c r="F28" s="95"/>
      <c r="G28" s="95"/>
      <c r="H28" s="95"/>
      <c r="I28" s="125"/>
      <c r="J28" s="125"/>
    </row>
    <row r="29" spans="1:11" s="56" customFormat="1">
      <c r="A29" s="135" t="s">
        <v>267</v>
      </c>
      <c r="B29" s="95">
        <v>27</v>
      </c>
      <c r="C29" s="95">
        <f>SUM(D29:H29)</f>
        <v>360</v>
      </c>
      <c r="D29" s="225">
        <v>86</v>
      </c>
      <c r="E29" s="225">
        <v>84</v>
      </c>
      <c r="F29" s="225">
        <v>97</v>
      </c>
      <c r="G29" s="225">
        <v>93</v>
      </c>
      <c r="H29" s="226" t="s">
        <v>451</v>
      </c>
      <c r="I29" s="125"/>
      <c r="J29" s="125"/>
      <c r="K29" s="187"/>
    </row>
    <row r="30" spans="1:11" s="56" customFormat="1">
      <c r="A30" s="135" t="s">
        <v>268</v>
      </c>
      <c r="B30" s="95">
        <v>28</v>
      </c>
      <c r="C30" s="95">
        <f t="shared" ref="C30:C36" si="0">SUM(D30:H30)</f>
        <v>320</v>
      </c>
      <c r="D30" s="225">
        <v>74</v>
      </c>
      <c r="E30" s="225">
        <v>75</v>
      </c>
      <c r="F30" s="225">
        <v>87</v>
      </c>
      <c r="G30" s="225">
        <v>84</v>
      </c>
      <c r="H30" s="226" t="s">
        <v>451</v>
      </c>
      <c r="I30" s="125"/>
      <c r="J30" s="125"/>
      <c r="K30" s="187"/>
    </row>
    <row r="31" spans="1:11" s="56" customFormat="1">
      <c r="A31" s="135" t="s">
        <v>269</v>
      </c>
      <c r="B31" s="95">
        <v>32</v>
      </c>
      <c r="C31" s="95">
        <f t="shared" si="0"/>
        <v>549</v>
      </c>
      <c r="D31" s="225">
        <v>148</v>
      </c>
      <c r="E31" s="225">
        <v>134</v>
      </c>
      <c r="F31" s="225">
        <v>166</v>
      </c>
      <c r="G31" s="225">
        <v>101</v>
      </c>
      <c r="H31" s="226" t="s">
        <v>451</v>
      </c>
      <c r="I31" s="125"/>
      <c r="J31" s="125"/>
      <c r="K31" s="187"/>
    </row>
    <row r="32" spans="1:11" s="56" customFormat="1">
      <c r="A32" s="168" t="s">
        <v>363</v>
      </c>
      <c r="B32" s="95">
        <v>19</v>
      </c>
      <c r="C32" s="95">
        <f>SUM(D32:H32)</f>
        <v>291</v>
      </c>
      <c r="D32" s="225">
        <v>109</v>
      </c>
      <c r="E32" s="225">
        <v>93</v>
      </c>
      <c r="F32" s="225">
        <v>89</v>
      </c>
      <c r="G32" s="226" t="s">
        <v>454</v>
      </c>
      <c r="H32" s="226" t="s">
        <v>451</v>
      </c>
      <c r="I32" s="125"/>
      <c r="J32" s="125"/>
      <c r="K32" s="187"/>
    </row>
    <row r="33" spans="1:11" s="56" customFormat="1">
      <c r="A33" s="135" t="s">
        <v>270</v>
      </c>
      <c r="B33" s="276">
        <v>26</v>
      </c>
      <c r="C33" s="95">
        <f t="shared" si="0"/>
        <v>598</v>
      </c>
      <c r="D33" s="225">
        <v>178</v>
      </c>
      <c r="E33" s="225">
        <v>152</v>
      </c>
      <c r="F33" s="225">
        <v>144</v>
      </c>
      <c r="G33" s="225">
        <v>124</v>
      </c>
      <c r="H33" s="226" t="s">
        <v>451</v>
      </c>
      <c r="I33" s="125"/>
      <c r="J33" s="125"/>
      <c r="K33" s="187"/>
    </row>
    <row r="34" spans="1:11" s="56" customFormat="1">
      <c r="A34" s="135" t="s">
        <v>74</v>
      </c>
      <c r="B34" s="95">
        <v>17</v>
      </c>
      <c r="C34" s="95">
        <f t="shared" si="0"/>
        <v>364</v>
      </c>
      <c r="D34" s="225">
        <v>96</v>
      </c>
      <c r="E34" s="225">
        <v>91</v>
      </c>
      <c r="F34" s="225">
        <v>79</v>
      </c>
      <c r="G34" s="225">
        <v>98</v>
      </c>
      <c r="H34" s="226" t="s">
        <v>451</v>
      </c>
      <c r="I34" s="125"/>
      <c r="J34" s="125"/>
      <c r="K34" s="187"/>
    </row>
    <row r="35" spans="1:11" s="56" customFormat="1">
      <c r="A35" s="135" t="s">
        <v>76</v>
      </c>
      <c r="B35" s="95">
        <v>17</v>
      </c>
      <c r="C35" s="95">
        <f t="shared" si="0"/>
        <v>304</v>
      </c>
      <c r="D35" s="225">
        <v>68</v>
      </c>
      <c r="E35" s="225">
        <v>77</v>
      </c>
      <c r="F35" s="225">
        <v>86</v>
      </c>
      <c r="G35" s="225">
        <v>73</v>
      </c>
      <c r="H35" s="226" t="s">
        <v>451</v>
      </c>
      <c r="I35" s="125"/>
      <c r="J35" s="125"/>
      <c r="K35" s="187"/>
    </row>
    <row r="36" spans="1:11" s="56" customFormat="1">
      <c r="A36" s="135" t="s">
        <v>75</v>
      </c>
      <c r="B36" s="95">
        <v>18</v>
      </c>
      <c r="C36" s="95">
        <f t="shared" si="0"/>
        <v>390</v>
      </c>
      <c r="D36" s="225">
        <v>87</v>
      </c>
      <c r="E36" s="225">
        <v>94</v>
      </c>
      <c r="F36" s="225">
        <v>98</v>
      </c>
      <c r="G36" s="225">
        <v>111</v>
      </c>
      <c r="H36" s="226" t="s">
        <v>451</v>
      </c>
      <c r="I36" s="125"/>
      <c r="J36" s="125"/>
      <c r="K36" s="187"/>
    </row>
    <row r="37" spans="1:11" s="56" customFormat="1">
      <c r="A37" s="135" t="s">
        <v>77</v>
      </c>
      <c r="B37" s="95">
        <v>14</v>
      </c>
      <c r="C37" s="95">
        <f>SUM(D37:H37)</f>
        <v>336</v>
      </c>
      <c r="D37" s="225">
        <v>93</v>
      </c>
      <c r="E37" s="225">
        <v>69</v>
      </c>
      <c r="F37" s="225">
        <v>98</v>
      </c>
      <c r="G37" s="225">
        <v>76</v>
      </c>
      <c r="H37" s="226" t="s">
        <v>451</v>
      </c>
      <c r="I37" s="125"/>
      <c r="J37" s="125"/>
      <c r="K37" s="187"/>
    </row>
    <row r="38" spans="1:11" s="56" customFormat="1">
      <c r="A38" s="135"/>
      <c r="B38" s="202"/>
      <c r="C38" s="95"/>
      <c r="D38" s="202"/>
      <c r="E38" s="202"/>
      <c r="F38" s="95"/>
      <c r="G38" s="95"/>
      <c r="H38" s="95"/>
      <c r="I38" s="125"/>
      <c r="J38" s="125"/>
    </row>
    <row r="39" spans="1:11" s="56" customFormat="1">
      <c r="A39" s="135" t="s">
        <v>157</v>
      </c>
      <c r="B39" s="95">
        <f>SUM(B40:B43)</f>
        <v>93</v>
      </c>
      <c r="C39" s="95"/>
      <c r="D39" s="95"/>
      <c r="E39" s="95"/>
      <c r="F39" s="95"/>
      <c r="G39" s="95"/>
      <c r="H39" s="95"/>
      <c r="I39" s="125"/>
      <c r="J39" s="125"/>
    </row>
    <row r="40" spans="1:11" s="56" customFormat="1">
      <c r="A40" s="135" t="s">
        <v>78</v>
      </c>
      <c r="B40" s="95">
        <v>26</v>
      </c>
      <c r="C40" s="95">
        <f>SUM(D40:H40)</f>
        <v>343</v>
      </c>
      <c r="D40" s="226" t="s">
        <v>451</v>
      </c>
      <c r="E40" s="225">
        <v>144</v>
      </c>
      <c r="F40" s="225">
        <v>104</v>
      </c>
      <c r="G40" s="225">
        <v>95</v>
      </c>
      <c r="H40" s="226" t="s">
        <v>451</v>
      </c>
      <c r="I40" s="125"/>
      <c r="J40" s="125"/>
      <c r="K40" s="187"/>
    </row>
    <row r="41" spans="1:11" s="56" customFormat="1">
      <c r="A41" s="135" t="s">
        <v>79</v>
      </c>
      <c r="B41" s="95">
        <v>23</v>
      </c>
      <c r="C41" s="95">
        <f>SUM(D41:H41)</f>
        <v>350</v>
      </c>
      <c r="D41" s="226" t="s">
        <v>451</v>
      </c>
      <c r="E41" s="225">
        <v>128</v>
      </c>
      <c r="F41" s="225">
        <v>108</v>
      </c>
      <c r="G41" s="225">
        <v>114</v>
      </c>
      <c r="H41" s="226" t="s">
        <v>451</v>
      </c>
      <c r="I41" s="125"/>
      <c r="J41" s="125"/>
      <c r="K41" s="187"/>
    </row>
    <row r="42" spans="1:11" s="56" customFormat="1">
      <c r="A42" s="135" t="s">
        <v>80</v>
      </c>
      <c r="B42" s="95">
        <v>24</v>
      </c>
      <c r="C42" s="95">
        <f>SUM(D42:H42)</f>
        <v>372</v>
      </c>
      <c r="D42" s="226" t="s">
        <v>451</v>
      </c>
      <c r="E42" s="225">
        <v>128</v>
      </c>
      <c r="F42" s="225">
        <v>116</v>
      </c>
      <c r="G42" s="225">
        <v>128</v>
      </c>
      <c r="H42" s="226" t="s">
        <v>451</v>
      </c>
      <c r="I42" s="125"/>
      <c r="J42" s="125"/>
      <c r="K42" s="187"/>
    </row>
    <row r="43" spans="1:11" s="56" customFormat="1">
      <c r="A43" s="135" t="s">
        <v>81</v>
      </c>
      <c r="B43" s="95">
        <v>20</v>
      </c>
      <c r="C43" s="95">
        <f>SUM(D43:H43)</f>
        <v>360</v>
      </c>
      <c r="D43" s="226" t="s">
        <v>451</v>
      </c>
      <c r="E43" s="225">
        <v>120</v>
      </c>
      <c r="F43" s="225">
        <v>110</v>
      </c>
      <c r="G43" s="225">
        <v>130</v>
      </c>
      <c r="H43" s="226" t="s">
        <v>451</v>
      </c>
      <c r="I43" s="125"/>
      <c r="J43" s="125"/>
      <c r="K43" s="187"/>
    </row>
    <row r="44" spans="1:11" s="56" customFormat="1">
      <c r="A44" s="135"/>
      <c r="B44" s="95"/>
      <c r="C44" s="95"/>
      <c r="D44" s="95"/>
      <c r="E44" s="95"/>
      <c r="F44" s="95"/>
      <c r="G44" s="95"/>
      <c r="H44" s="95"/>
      <c r="I44" s="116"/>
      <c r="J44" s="125"/>
    </row>
    <row r="45" spans="1:11" s="56" customFormat="1">
      <c r="A45" s="135" t="s">
        <v>278</v>
      </c>
      <c r="B45" s="95">
        <f>SUM(B46:B49)</f>
        <v>52</v>
      </c>
      <c r="C45" s="95"/>
      <c r="D45" s="95"/>
      <c r="E45" s="95"/>
      <c r="F45" s="95"/>
      <c r="G45" s="227"/>
      <c r="H45" s="227"/>
      <c r="I45" s="116"/>
      <c r="J45" s="125"/>
    </row>
    <row r="46" spans="1:11" s="56" customFormat="1">
      <c r="A46" s="168" t="s">
        <v>348</v>
      </c>
      <c r="B46" s="95">
        <v>13</v>
      </c>
      <c r="C46" s="95">
        <f>SUM(D46:H46)</f>
        <v>366</v>
      </c>
      <c r="D46" s="276">
        <v>101</v>
      </c>
      <c r="E46" s="225">
        <v>85</v>
      </c>
      <c r="F46" s="225">
        <v>97</v>
      </c>
      <c r="G46" s="225">
        <v>83</v>
      </c>
      <c r="H46" s="226" t="s">
        <v>451</v>
      </c>
      <c r="I46" s="116"/>
      <c r="J46" s="125"/>
      <c r="K46" s="187"/>
    </row>
    <row r="47" spans="1:11" s="56" customFormat="1">
      <c r="A47" s="135" t="s">
        <v>279</v>
      </c>
      <c r="B47" s="95">
        <v>17</v>
      </c>
      <c r="C47" s="95">
        <f>SUM(D47:H47)</f>
        <v>338</v>
      </c>
      <c r="D47" s="225">
        <v>76</v>
      </c>
      <c r="E47" s="225">
        <v>85</v>
      </c>
      <c r="F47" s="225">
        <v>94</v>
      </c>
      <c r="G47" s="225">
        <v>83</v>
      </c>
      <c r="H47" s="226" t="s">
        <v>451</v>
      </c>
      <c r="I47" s="116"/>
      <c r="J47" s="125"/>
      <c r="K47" s="187"/>
    </row>
    <row r="48" spans="1:11" s="56" customFormat="1">
      <c r="A48" s="135" t="s">
        <v>82</v>
      </c>
      <c r="B48" s="95">
        <v>12</v>
      </c>
      <c r="C48" s="95">
        <f>SUM(D48:H48)</f>
        <v>265</v>
      </c>
      <c r="D48" s="225">
        <v>78</v>
      </c>
      <c r="E48" s="225">
        <v>61</v>
      </c>
      <c r="F48" s="225">
        <v>64</v>
      </c>
      <c r="G48" s="225">
        <v>62</v>
      </c>
      <c r="H48" s="226" t="s">
        <v>451</v>
      </c>
      <c r="I48" s="116"/>
      <c r="J48" s="125"/>
      <c r="K48" s="187"/>
    </row>
    <row r="49" spans="1:11" s="56" customFormat="1">
      <c r="A49" s="135" t="s">
        <v>280</v>
      </c>
      <c r="B49" s="95">
        <v>10</v>
      </c>
      <c r="C49" s="95">
        <f>SUM(D49:H49)</f>
        <v>256</v>
      </c>
      <c r="D49" s="225">
        <v>57</v>
      </c>
      <c r="E49" s="225">
        <v>71</v>
      </c>
      <c r="F49" s="225">
        <v>57</v>
      </c>
      <c r="G49" s="225">
        <v>71</v>
      </c>
      <c r="H49" s="226" t="s">
        <v>451</v>
      </c>
      <c r="I49" s="116"/>
      <c r="J49" s="125"/>
      <c r="K49" s="187"/>
    </row>
    <row r="50" spans="1:11" s="56" customFormat="1">
      <c r="A50" s="135"/>
      <c r="B50" s="95"/>
      <c r="C50" s="95"/>
      <c r="D50" s="95"/>
      <c r="E50" s="95"/>
      <c r="F50" s="95"/>
      <c r="G50" s="95"/>
      <c r="H50" s="228"/>
      <c r="I50" s="116"/>
      <c r="J50" s="125"/>
    </row>
    <row r="51" spans="1:11" s="56" customFormat="1">
      <c r="A51" s="135" t="s">
        <v>281</v>
      </c>
      <c r="B51" s="95">
        <f>B52</f>
        <v>50</v>
      </c>
      <c r="C51" s="95"/>
      <c r="D51" s="66"/>
      <c r="E51" s="66"/>
      <c r="F51" s="227"/>
      <c r="G51" s="227"/>
      <c r="H51" s="225"/>
      <c r="I51" s="116"/>
      <c r="J51" s="125"/>
    </row>
    <row r="52" spans="1:11" s="56" customFormat="1">
      <c r="A52" s="135" t="s">
        <v>282</v>
      </c>
      <c r="B52" s="95">
        <v>50</v>
      </c>
      <c r="C52" s="95">
        <f>SUM(D52:H52)</f>
        <v>635</v>
      </c>
      <c r="D52" s="66">
        <v>98</v>
      </c>
      <c r="E52" s="66">
        <v>125</v>
      </c>
      <c r="F52" s="227">
        <v>89</v>
      </c>
      <c r="G52" s="227">
        <v>104</v>
      </c>
      <c r="H52" s="251">
        <v>219</v>
      </c>
      <c r="I52" s="116"/>
      <c r="J52" s="125"/>
      <c r="K52" s="187"/>
    </row>
    <row r="53" spans="1:11" s="56" customFormat="1">
      <c r="A53" s="135"/>
      <c r="B53" s="95"/>
      <c r="C53" s="95"/>
      <c r="D53" s="95"/>
      <c r="E53" s="95"/>
      <c r="F53" s="227"/>
      <c r="G53" s="227"/>
      <c r="H53" s="229"/>
      <c r="I53" s="116"/>
      <c r="J53" s="125"/>
    </row>
    <row r="54" spans="1:11" s="56" customFormat="1">
      <c r="A54" s="135" t="s">
        <v>314</v>
      </c>
      <c r="B54" s="95">
        <f>B55</f>
        <v>30</v>
      </c>
      <c r="C54" s="95"/>
      <c r="D54" s="95"/>
      <c r="E54" s="95"/>
      <c r="F54" s="225"/>
      <c r="G54" s="226"/>
      <c r="H54" s="226"/>
      <c r="I54" s="116"/>
      <c r="J54" s="125"/>
    </row>
    <row r="55" spans="1:11" s="56" customFormat="1">
      <c r="A55" s="135" t="s">
        <v>322</v>
      </c>
      <c r="B55" s="95">
        <v>30</v>
      </c>
      <c r="C55" s="95">
        <f>SUM(D55:H55)</f>
        <v>927</v>
      </c>
      <c r="D55" s="95">
        <v>236</v>
      </c>
      <c r="E55" s="95">
        <v>227</v>
      </c>
      <c r="F55" s="225">
        <v>217</v>
      </c>
      <c r="G55" s="251">
        <v>247</v>
      </c>
      <c r="H55" s="226" t="s">
        <v>451</v>
      </c>
      <c r="I55" s="116"/>
      <c r="J55" s="125"/>
      <c r="K55" s="187"/>
    </row>
    <row r="56" spans="1:11" s="56" customFormat="1">
      <c r="A56" s="135"/>
      <c r="B56" s="120"/>
      <c r="C56" s="120"/>
      <c r="D56" s="120"/>
      <c r="E56" s="120"/>
      <c r="F56" s="137"/>
      <c r="G56" s="137"/>
      <c r="H56" s="137"/>
      <c r="I56" s="116"/>
      <c r="J56" s="125"/>
    </row>
    <row r="57" spans="1:11" s="56" customFormat="1">
      <c r="A57" s="135"/>
      <c r="B57" s="120"/>
      <c r="C57" s="120"/>
      <c r="D57" s="120"/>
      <c r="E57" s="120"/>
      <c r="F57" s="120"/>
      <c r="G57" s="120"/>
      <c r="H57" s="120"/>
      <c r="I57" s="116"/>
      <c r="J57" s="125"/>
    </row>
    <row r="58" spans="1:11" s="56" customFormat="1">
      <c r="A58" s="300" t="s">
        <v>158</v>
      </c>
      <c r="B58" s="300"/>
      <c r="C58" s="300"/>
      <c r="D58" s="120"/>
      <c r="E58" s="120"/>
      <c r="F58" s="120"/>
      <c r="G58" s="120"/>
      <c r="H58" s="120"/>
      <c r="I58" s="116"/>
      <c r="J58" s="125"/>
    </row>
    <row r="59" spans="1:11" s="56" customFormat="1">
      <c r="A59" s="295" t="s">
        <v>83</v>
      </c>
      <c r="B59" s="297" t="s">
        <v>84</v>
      </c>
      <c r="C59" s="292"/>
      <c r="D59" s="292"/>
      <c r="E59" s="292"/>
      <c r="F59" s="291" t="s">
        <v>445</v>
      </c>
      <c r="G59" s="292"/>
      <c r="H59" s="292"/>
      <c r="I59" s="292"/>
      <c r="J59" s="138"/>
    </row>
    <row r="60" spans="1:11" s="56" customFormat="1">
      <c r="A60" s="296"/>
      <c r="B60" s="139" t="s">
        <v>26</v>
      </c>
      <c r="C60" s="139" t="s">
        <v>27</v>
      </c>
      <c r="D60" s="139" t="s">
        <v>231</v>
      </c>
      <c r="E60" s="139" t="s">
        <v>85</v>
      </c>
      <c r="F60" s="139" t="s">
        <v>26</v>
      </c>
      <c r="G60" s="139" t="s">
        <v>27</v>
      </c>
      <c r="H60" s="139" t="s">
        <v>28</v>
      </c>
      <c r="I60" s="140" t="s">
        <v>86</v>
      </c>
      <c r="J60" s="141" t="s">
        <v>85</v>
      </c>
    </row>
    <row r="61" spans="1:11" s="56" customFormat="1">
      <c r="A61" s="135"/>
      <c r="B61" s="120"/>
      <c r="C61" s="142"/>
      <c r="D61" s="120"/>
      <c r="E61" s="120"/>
      <c r="F61" s="120"/>
      <c r="G61" s="120"/>
      <c r="H61" s="120"/>
      <c r="I61" s="116"/>
      <c r="J61" s="125"/>
    </row>
    <row r="62" spans="1:11" s="56" customFormat="1">
      <c r="A62" s="135" t="s">
        <v>87</v>
      </c>
      <c r="B62" s="225">
        <v>26</v>
      </c>
      <c r="C62" s="225">
        <v>42</v>
      </c>
      <c r="D62" s="225">
        <v>3</v>
      </c>
      <c r="E62" s="95">
        <f t="shared" ref="E62:E68" si="1">SUM(B62:D62)</f>
        <v>71</v>
      </c>
      <c r="F62" s="225">
        <v>3</v>
      </c>
      <c r="G62" s="225">
        <v>1</v>
      </c>
      <c r="H62" s="225">
        <v>2</v>
      </c>
      <c r="I62" s="225">
        <v>3</v>
      </c>
      <c r="J62" s="95">
        <f>SUM(F62:I62)</f>
        <v>9</v>
      </c>
    </row>
    <row r="63" spans="1:11" s="56" customFormat="1">
      <c r="A63" s="135" t="s">
        <v>88</v>
      </c>
      <c r="B63" s="225">
        <v>22</v>
      </c>
      <c r="C63" s="225">
        <v>24</v>
      </c>
      <c r="D63" s="225">
        <v>3</v>
      </c>
      <c r="E63" s="95">
        <f t="shared" si="1"/>
        <v>49</v>
      </c>
      <c r="F63" s="225">
        <v>4</v>
      </c>
      <c r="G63" s="225">
        <v>2</v>
      </c>
      <c r="H63" s="225">
        <v>1</v>
      </c>
      <c r="I63" s="225">
        <v>12</v>
      </c>
      <c r="J63" s="95">
        <f t="shared" ref="J63:J68" si="2">SUM(F63:I63)</f>
        <v>19</v>
      </c>
    </row>
    <row r="64" spans="1:11" s="56" customFormat="1">
      <c r="A64" s="135" t="s">
        <v>89</v>
      </c>
      <c r="B64" s="225">
        <v>329</v>
      </c>
      <c r="C64" s="225">
        <v>343</v>
      </c>
      <c r="D64" s="225">
        <v>19</v>
      </c>
      <c r="E64" s="95">
        <f t="shared" si="1"/>
        <v>691</v>
      </c>
      <c r="F64" s="225">
        <v>18</v>
      </c>
      <c r="G64" s="225">
        <v>22</v>
      </c>
      <c r="H64" s="225">
        <v>30</v>
      </c>
      <c r="I64" s="225">
        <v>18</v>
      </c>
      <c r="J64" s="95">
        <f t="shared" si="2"/>
        <v>88</v>
      </c>
    </row>
    <row r="65" spans="1:10" s="56" customFormat="1">
      <c r="A65" s="168" t="s">
        <v>358</v>
      </c>
      <c r="B65" s="225">
        <v>137</v>
      </c>
      <c r="C65" s="251">
        <v>164</v>
      </c>
      <c r="D65" s="251">
        <v>5</v>
      </c>
      <c r="E65" s="95">
        <f t="shared" si="1"/>
        <v>306</v>
      </c>
      <c r="F65" s="276">
        <v>7</v>
      </c>
      <c r="G65" s="251">
        <v>6</v>
      </c>
      <c r="H65" s="251">
        <v>9</v>
      </c>
      <c r="I65" s="226" t="s">
        <v>453</v>
      </c>
      <c r="J65" s="95">
        <f>SUM(F65:I65)</f>
        <v>22</v>
      </c>
    </row>
    <row r="66" spans="1:10" s="56" customFormat="1">
      <c r="A66" s="168" t="s">
        <v>359</v>
      </c>
      <c r="B66" s="225">
        <v>115</v>
      </c>
      <c r="C66" s="251">
        <v>88</v>
      </c>
      <c r="D66" s="251">
        <v>3</v>
      </c>
      <c r="E66" s="95">
        <f t="shared" si="1"/>
        <v>206</v>
      </c>
      <c r="F66" s="225">
        <v>7</v>
      </c>
      <c r="G66" s="251">
        <v>4</v>
      </c>
      <c r="H66" s="251">
        <v>8</v>
      </c>
      <c r="I66" s="226" t="s">
        <v>453</v>
      </c>
      <c r="J66" s="95">
        <f>SUM(F66:I66)</f>
        <v>19</v>
      </c>
    </row>
    <row r="67" spans="1:10" s="56" customFormat="1">
      <c r="A67" s="135" t="s">
        <v>156</v>
      </c>
      <c r="B67" s="225">
        <v>37</v>
      </c>
      <c r="C67" s="225">
        <v>41</v>
      </c>
      <c r="D67" s="225">
        <v>3</v>
      </c>
      <c r="E67" s="95">
        <f t="shared" si="1"/>
        <v>81</v>
      </c>
      <c r="F67" s="225">
        <v>6</v>
      </c>
      <c r="G67" s="225">
        <v>3</v>
      </c>
      <c r="H67" s="225">
        <v>12</v>
      </c>
      <c r="I67" s="225">
        <v>8</v>
      </c>
      <c r="J67" s="95">
        <f t="shared" si="2"/>
        <v>29</v>
      </c>
    </row>
    <row r="68" spans="1:10" s="56" customFormat="1">
      <c r="A68" s="135" t="s">
        <v>323</v>
      </c>
      <c r="B68" s="225">
        <v>26</v>
      </c>
      <c r="C68" s="225">
        <v>14</v>
      </c>
      <c r="D68" s="225">
        <v>1</v>
      </c>
      <c r="E68" s="95">
        <f t="shared" si="1"/>
        <v>41</v>
      </c>
      <c r="F68" s="225">
        <v>9</v>
      </c>
      <c r="G68" s="251">
        <v>11</v>
      </c>
      <c r="H68" s="251">
        <v>8</v>
      </c>
      <c r="I68" s="226" t="s">
        <v>453</v>
      </c>
      <c r="J68" s="95">
        <f t="shared" si="2"/>
        <v>28</v>
      </c>
    </row>
    <row r="69" spans="1:10" s="56" customFormat="1">
      <c r="A69" s="168"/>
      <c r="B69" s="225"/>
      <c r="C69" s="251"/>
      <c r="D69" s="226"/>
      <c r="E69" s="95"/>
      <c r="F69" s="225"/>
      <c r="G69" s="251"/>
      <c r="H69" s="226"/>
      <c r="I69" s="226"/>
      <c r="J69" s="95"/>
    </row>
    <row r="70" spans="1:10" s="56" customFormat="1">
      <c r="A70" s="168"/>
      <c r="B70" s="225"/>
      <c r="C70" s="251"/>
      <c r="D70" s="226"/>
      <c r="E70" s="95"/>
      <c r="F70" s="225"/>
      <c r="G70" s="251"/>
      <c r="H70" s="226"/>
      <c r="I70" s="226"/>
      <c r="J70" s="95"/>
    </row>
    <row r="71" spans="1:10" s="56" customFormat="1">
      <c r="A71" s="295" t="s">
        <v>83</v>
      </c>
      <c r="B71" s="301" t="s">
        <v>446</v>
      </c>
      <c r="C71" s="302"/>
      <c r="D71" s="302"/>
      <c r="E71" s="302"/>
      <c r="F71" s="302"/>
      <c r="G71" s="302"/>
      <c r="H71" s="253"/>
      <c r="I71" s="116"/>
      <c r="J71" s="125"/>
    </row>
    <row r="72" spans="1:10" s="56" customFormat="1">
      <c r="A72" s="296"/>
      <c r="B72" s="139" t="s">
        <v>26</v>
      </c>
      <c r="C72" s="139" t="s">
        <v>27</v>
      </c>
      <c r="D72" s="139" t="s">
        <v>28</v>
      </c>
      <c r="E72" s="139" t="s">
        <v>29</v>
      </c>
      <c r="F72" s="252" t="s">
        <v>30</v>
      </c>
      <c r="G72" s="143" t="s">
        <v>85</v>
      </c>
      <c r="I72" s="116"/>
      <c r="J72" s="125"/>
    </row>
    <row r="73" spans="1:10" s="56" customFormat="1">
      <c r="A73" s="168"/>
      <c r="B73" s="225"/>
      <c r="C73" s="251"/>
      <c r="D73" s="226"/>
      <c r="E73" s="95"/>
      <c r="F73" s="225"/>
      <c r="G73" s="251"/>
      <c r="H73" s="226"/>
      <c r="I73" s="226"/>
      <c r="J73" s="95"/>
    </row>
    <row r="74" spans="1:10" s="56" customFormat="1">
      <c r="A74" s="168" t="s">
        <v>416</v>
      </c>
      <c r="B74" s="225">
        <v>2</v>
      </c>
      <c r="C74" s="226" t="s">
        <v>452</v>
      </c>
      <c r="D74" s="226" t="s">
        <v>452</v>
      </c>
      <c r="E74" s="226" t="s">
        <v>452</v>
      </c>
      <c r="F74" s="226" t="s">
        <v>452</v>
      </c>
      <c r="G74" s="276">
        <v>2</v>
      </c>
      <c r="H74" s="226"/>
      <c r="I74" s="226"/>
      <c r="J74" s="95"/>
    </row>
    <row r="75" spans="1:10" s="56" customFormat="1">
      <c r="A75" s="168"/>
      <c r="B75" s="225"/>
      <c r="C75" s="251"/>
      <c r="D75" s="226"/>
      <c r="E75" s="95"/>
      <c r="F75" s="225"/>
      <c r="G75" s="251"/>
      <c r="H75" s="226"/>
      <c r="I75" s="226"/>
      <c r="J75" s="95"/>
    </row>
    <row r="76" spans="1:10" s="56" customFormat="1">
      <c r="A76" s="135"/>
      <c r="B76" s="120"/>
      <c r="C76" s="142"/>
      <c r="D76" s="120"/>
      <c r="E76" s="120"/>
      <c r="F76" s="120"/>
      <c r="G76" s="120"/>
      <c r="H76" s="120"/>
      <c r="I76" s="116"/>
      <c r="J76" s="125"/>
    </row>
    <row r="77" spans="1:10" s="56" customFormat="1">
      <c r="A77" s="295" t="s">
        <v>83</v>
      </c>
      <c r="B77" s="297" t="s">
        <v>92</v>
      </c>
      <c r="C77" s="292"/>
      <c r="D77" s="292"/>
      <c r="E77" s="292"/>
      <c r="F77" s="292"/>
      <c r="G77" s="292"/>
      <c r="H77" s="292"/>
      <c r="I77" s="116"/>
      <c r="J77" s="125"/>
    </row>
    <row r="78" spans="1:10" s="56" customFormat="1">
      <c r="A78" s="296"/>
      <c r="B78" s="139" t="s">
        <v>26</v>
      </c>
      <c r="C78" s="139" t="s">
        <v>27</v>
      </c>
      <c r="D78" s="139" t="s">
        <v>28</v>
      </c>
      <c r="E78" s="139" t="s">
        <v>29</v>
      </c>
      <c r="F78" s="139" t="s">
        <v>90</v>
      </c>
      <c r="G78" s="139" t="s">
        <v>91</v>
      </c>
      <c r="H78" s="143" t="s">
        <v>85</v>
      </c>
      <c r="I78" s="116"/>
      <c r="J78" s="125"/>
    </row>
    <row r="79" spans="1:10" s="56" customFormat="1">
      <c r="A79" s="135"/>
      <c r="B79" s="120"/>
      <c r="C79" s="142"/>
      <c r="D79" s="120"/>
      <c r="E79" s="120"/>
      <c r="F79" s="120"/>
      <c r="G79" s="120"/>
      <c r="H79" s="120"/>
      <c r="I79" s="116"/>
      <c r="J79" s="125"/>
    </row>
    <row r="80" spans="1:10" s="56" customFormat="1">
      <c r="A80" s="168" t="s">
        <v>336</v>
      </c>
      <c r="B80" s="226" t="s">
        <v>452</v>
      </c>
      <c r="C80" s="226" t="s">
        <v>452</v>
      </c>
      <c r="D80" s="226" t="s">
        <v>452</v>
      </c>
      <c r="E80" s="226" t="s">
        <v>452</v>
      </c>
      <c r="F80" s="226" t="s">
        <v>452</v>
      </c>
      <c r="G80" s="225">
        <v>1</v>
      </c>
      <c r="H80" s="95">
        <v>1</v>
      </c>
      <c r="I80" s="116"/>
      <c r="J80" s="125"/>
    </row>
    <row r="81" spans="1:10" s="56" customFormat="1">
      <c r="A81" s="135"/>
      <c r="B81" s="120"/>
      <c r="C81" s="142"/>
      <c r="D81" s="120"/>
      <c r="E81" s="136"/>
      <c r="F81" s="136"/>
      <c r="G81" s="136"/>
      <c r="H81" s="120"/>
      <c r="I81" s="116"/>
      <c r="J81" s="125"/>
    </row>
    <row r="82" spans="1:10" s="56" customFormat="1">
      <c r="A82" s="144"/>
      <c r="B82" s="145"/>
      <c r="C82" s="146"/>
      <c r="D82" s="145"/>
      <c r="E82" s="145"/>
      <c r="F82" s="145"/>
      <c r="G82" s="145"/>
      <c r="H82" s="145"/>
      <c r="I82" s="116"/>
      <c r="J82" s="125"/>
    </row>
    <row r="83" spans="1:10" s="56" customFormat="1">
      <c r="A83" s="125" t="s">
        <v>271</v>
      </c>
      <c r="B83" s="125"/>
      <c r="C83" s="125"/>
      <c r="D83" s="125"/>
      <c r="E83" s="125"/>
      <c r="F83" s="125"/>
      <c r="G83" s="125"/>
      <c r="H83" s="125"/>
      <c r="I83" s="125"/>
      <c r="J83" s="125"/>
    </row>
    <row r="84" spans="1:10">
      <c r="A84" s="56"/>
      <c r="B84" s="14"/>
      <c r="C84" s="14"/>
      <c r="D84" s="14"/>
      <c r="E84" s="14"/>
      <c r="F84" s="14"/>
      <c r="G84" s="14"/>
      <c r="H84" s="14"/>
      <c r="I84" s="14"/>
      <c r="J84" s="14"/>
    </row>
    <row r="85" spans="1:10">
      <c r="A85" s="303"/>
      <c r="B85" s="303"/>
      <c r="C85" s="303"/>
      <c r="D85" s="303"/>
      <c r="E85" s="303"/>
      <c r="F85" s="303"/>
      <c r="G85" s="303"/>
      <c r="H85" s="303"/>
    </row>
    <row r="86" spans="1:10">
      <c r="A86" s="303"/>
      <c r="B86" s="303"/>
      <c r="C86" s="303"/>
      <c r="D86" s="303"/>
      <c r="E86" s="303"/>
      <c r="F86" s="303"/>
      <c r="G86" s="303"/>
      <c r="H86" s="303"/>
    </row>
  </sheetData>
  <customSheetViews>
    <customSheetView guid="{E42AE2B3-2A9C-409C-9F7C-8B4CA826D25B}" showPageBreaks="1" printArea="1">
      <selection activeCell="E2" sqref="E2"/>
      <pageMargins left="0.59055118110236227" right="0.39370078740157483" top="0.78740157480314965" bottom="0.59055118110236227" header="0.51181102362204722" footer="0.51181102362204722"/>
      <printOptions horizontalCentered="1"/>
      <pageSetup paperSize="9" scale="72" orientation="portrait" r:id="rId1"/>
      <headerFooter alignWithMargins="0"/>
    </customSheetView>
    <customSheetView guid="{D282D6D6-A226-4783-9706-5CDDB3E30904}">
      <selection activeCell="B15" sqref="B15"/>
      <pageMargins left="0.59055118110236227" right="0.39370078740157483" top="0.78740157480314965" bottom="0.59055118110236227" header="0.51181102362204722" footer="0.51181102362204722"/>
      <printOptions horizontalCentered="1"/>
      <pageSetup paperSize="9" scale="72" orientation="portrait" r:id="rId2"/>
      <headerFooter alignWithMargins="0"/>
    </customSheetView>
    <customSheetView guid="{228B3BAB-2E26-4368-A9A2-F2CA251735A9}" showPageBreaks="1" printArea="1" showRuler="0">
      <pageMargins left="0.59055118110236227" right="0.39370078740157483" top="0.78740157480314965" bottom="0.59055118110236227" header="0.51181102362204722" footer="0.51181102362204722"/>
      <printOptions horizontalCentered="1"/>
      <pageSetup paperSize="9" scale="73" orientation="portrait" horizontalDpi="400" verticalDpi="400" r:id="rId3"/>
      <headerFooter alignWithMargins="0"/>
    </customSheetView>
    <customSheetView guid="{64222206-AEFA-4CF6-BDB8-A783009B84FD}">
      <pageMargins left="0.59055118110236227" right="0.39370078740157483" top="0.78740157480314965" bottom="0.59055118110236227" header="0.51181102362204722" footer="0.51181102362204722"/>
      <printOptions horizontalCentered="1"/>
      <pageSetup paperSize="9" scale="73" orientation="portrait" horizontalDpi="400" verticalDpi="400" r:id="rId4"/>
      <headerFooter alignWithMargins="0"/>
    </customSheetView>
    <customSheetView guid="{8FE567EE-0299-42D7-A330-C794ECB6892E}" showRuler="0">
      <pageMargins left="0.59055118110236227" right="0.39370078740157483" top="0.78740157480314965" bottom="0.59055118110236227" header="0.51181102362204722" footer="0.51181102362204722"/>
      <printOptions horizontalCentered="1"/>
      <pageSetup paperSize="9" scale="73" orientation="portrait" horizontalDpi="400" verticalDpi="400" r:id="rId5"/>
      <headerFooter alignWithMargins="0"/>
    </customSheetView>
    <customSheetView guid="{60392875-C6C4-4C65-BD14-BD6AB82704C6}">
      <selection activeCell="I78" sqref="I78"/>
      <pageMargins left="0.59055118110236227" right="0.39370078740157483" top="0.78740157480314965" bottom="0.59055118110236227" header="0.51181102362204722" footer="0.51181102362204722"/>
      <printOptions horizontalCentered="1"/>
      <pageSetup paperSize="9" scale="73" orientation="portrait" horizontalDpi="400" verticalDpi="400" r:id="rId6"/>
      <headerFooter alignWithMargins="0"/>
    </customSheetView>
    <customSheetView guid="{33495744-9C9C-40C7-9B4A-141C7A4D514D}" showPageBreaks="1">
      <selection activeCell="I78" sqref="I78"/>
      <pageMargins left="0.59055118110236227" right="0.39370078740157483" top="0.78740157480314965" bottom="0.59055118110236227" header="0.51181102362204722" footer="0.51181102362204722"/>
      <printOptions horizontalCentered="1"/>
      <pageSetup paperSize="9" scale="73" orientation="portrait" horizontalDpi="400" verticalDpi="400" r:id="rId7"/>
      <headerFooter alignWithMargins="0"/>
    </customSheetView>
    <customSheetView guid="{BC5F2D14-7858-407A-97D0-33F85A51D82F}">
      <selection activeCell="B15" sqref="B15"/>
      <pageMargins left="0.59055118110236227" right="0.39370078740157483" top="0.78740157480314965" bottom="0.59055118110236227" header="0.51181102362204722" footer="0.51181102362204722"/>
      <printOptions horizontalCentered="1"/>
      <pageSetup paperSize="9" scale="72" orientation="portrait" r:id="rId8"/>
      <headerFooter alignWithMargins="0"/>
    </customSheetView>
    <customSheetView guid="{1505D1DF-12F1-4ACA-9DD9-B846A9995C6E}" showPageBreaks="1">
      <selection activeCell="I78" sqref="I78"/>
      <pageMargins left="0.59055118110236227" right="0.39370078740157483" top="0.78740157480314965" bottom="0.59055118110236227" header="0.51181102362204722" footer="0.51181102362204722"/>
      <printOptions horizontalCentered="1"/>
      <pageSetup paperSize="9" scale="73" orientation="portrait" horizontalDpi="400" verticalDpi="400" r:id="rId9"/>
      <headerFooter alignWithMargins="0"/>
    </customSheetView>
    <customSheetView guid="{FACBA546-B45A-4EB8-B63F-DF2E0A0DE3CE}" showPageBreaks="1" printArea="1" topLeftCell="A7">
      <selection activeCell="B66" sqref="B66"/>
      <pageMargins left="0.59055118110236227" right="0.39370078740157483" top="0.59055118110236227" bottom="0.39370078740157483" header="0.51181102362204722" footer="0.51181102362204722"/>
      <printOptions horizontalCentered="1"/>
      <pageSetup paperSize="9" scale="74" orientation="portrait" r:id="rId10"/>
      <headerFooter alignWithMargins="0"/>
    </customSheetView>
    <customSheetView guid="{5E0907E9-959E-4590-846D-765447526767}" showPageBreaks="1" printArea="1">
      <selection activeCell="B14" sqref="B14"/>
      <pageMargins left="0.59055118110236227" right="0.39370078740157483" top="0.78740157480314965" bottom="0.59055118110236227" header="0.51181102362204722" footer="0.51181102362204722"/>
      <printOptions horizontalCentered="1"/>
      <pageSetup paperSize="9" scale="73" orientation="portrait" r:id="rId11"/>
      <headerFooter alignWithMargins="0"/>
    </customSheetView>
  </customSheetViews>
  <mergeCells count="13">
    <mergeCell ref="A71:A72"/>
    <mergeCell ref="B71:G71"/>
    <mergeCell ref="A77:A78"/>
    <mergeCell ref="B77:H77"/>
    <mergeCell ref="A86:H86"/>
    <mergeCell ref="A85:H85"/>
    <mergeCell ref="F59:I59"/>
    <mergeCell ref="A2:C2"/>
    <mergeCell ref="A59:A60"/>
    <mergeCell ref="B59:E59"/>
    <mergeCell ref="A5:A6"/>
    <mergeCell ref="A17:A18"/>
    <mergeCell ref="A58:C58"/>
  </mergeCells>
  <phoneticPr fontId="3"/>
  <printOptions horizontalCentered="1"/>
  <pageMargins left="0.59055118110236227" right="0.39370078740157483" top="0.78740157480314965" bottom="0.59055118110236227" header="0.51181102362204722" footer="0.51181102362204722"/>
  <pageSetup paperSize="9" scale="71" orientation="portrait"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M60"/>
  <sheetViews>
    <sheetView view="pageBreakPreview" zoomScaleNormal="100" zoomScaleSheetLayoutView="100" workbookViewId="0">
      <selection activeCell="N1" sqref="N1"/>
    </sheetView>
  </sheetViews>
  <sheetFormatPr defaultRowHeight="13.5"/>
  <cols>
    <col min="1" max="1" width="8.125" style="34" customWidth="1"/>
    <col min="2" max="2" width="3.25" style="34" customWidth="1"/>
    <col min="3" max="3" width="10" style="34" customWidth="1"/>
    <col min="4" max="13" width="7" style="34" customWidth="1"/>
    <col min="14" max="16384" width="9" style="34"/>
  </cols>
  <sheetData>
    <row r="2" spans="2:13">
      <c r="B2" s="55" t="s">
        <v>370</v>
      </c>
    </row>
    <row r="3" spans="2:13">
      <c r="B3" s="35"/>
      <c r="C3" s="35"/>
      <c r="D3" s="35"/>
      <c r="E3" s="35"/>
      <c r="F3" s="35"/>
      <c r="G3" s="35"/>
      <c r="H3" s="35"/>
      <c r="I3" s="35"/>
      <c r="J3" s="35"/>
      <c r="K3" s="35" t="s">
        <v>108</v>
      </c>
      <c r="L3" s="35"/>
      <c r="M3" s="35"/>
    </row>
    <row r="4" spans="2:13">
      <c r="B4" s="305" t="s">
        <v>109</v>
      </c>
      <c r="C4" s="298"/>
      <c r="D4" s="36" t="s">
        <v>110</v>
      </c>
      <c r="E4" s="307" t="s">
        <v>111</v>
      </c>
      <c r="F4" s="308"/>
      <c r="G4" s="308"/>
      <c r="H4" s="308"/>
      <c r="I4" s="308"/>
      <c r="J4" s="309"/>
      <c r="K4" s="307" t="s">
        <v>112</v>
      </c>
      <c r="L4" s="308"/>
      <c r="M4" s="308"/>
    </row>
    <row r="5" spans="2:13">
      <c r="B5" s="306"/>
      <c r="C5" s="299"/>
      <c r="D5" s="36" t="s">
        <v>31</v>
      </c>
      <c r="E5" s="36" t="s">
        <v>32</v>
      </c>
      <c r="F5" s="36" t="s">
        <v>33</v>
      </c>
      <c r="G5" s="36" t="s">
        <v>34</v>
      </c>
      <c r="H5" s="36" t="s">
        <v>35</v>
      </c>
      <c r="I5" s="36" t="s">
        <v>36</v>
      </c>
      <c r="J5" s="36" t="s">
        <v>37</v>
      </c>
      <c r="K5" s="36" t="s">
        <v>38</v>
      </c>
      <c r="L5" s="36" t="s">
        <v>39</v>
      </c>
      <c r="M5" s="37" t="s">
        <v>40</v>
      </c>
    </row>
    <row r="6" spans="2:13">
      <c r="B6" s="38"/>
      <c r="C6" s="39"/>
      <c r="D6" s="305" t="s">
        <v>113</v>
      </c>
      <c r="E6" s="305"/>
      <c r="F6" s="305"/>
      <c r="G6" s="305"/>
      <c r="H6" s="305"/>
      <c r="I6" s="305"/>
      <c r="J6" s="305"/>
      <c r="K6" s="305"/>
      <c r="L6" s="305"/>
      <c r="M6" s="305"/>
    </row>
    <row r="7" spans="2:13">
      <c r="B7" s="38" t="s">
        <v>114</v>
      </c>
      <c r="C7" s="3" t="s">
        <v>69</v>
      </c>
      <c r="D7" s="4">
        <v>110.8</v>
      </c>
      <c r="E7" s="4">
        <v>116.8</v>
      </c>
      <c r="F7" s="4">
        <v>122.5</v>
      </c>
      <c r="G7" s="4">
        <v>127.9</v>
      </c>
      <c r="H7" s="4">
        <v>132.69999999999999</v>
      </c>
      <c r="I7" s="4">
        <v>138.19999999999999</v>
      </c>
      <c r="J7" s="4">
        <v>145.30000000000001</v>
      </c>
      <c r="K7" s="4">
        <v>151.6</v>
      </c>
      <c r="L7" s="4">
        <v>159.6</v>
      </c>
      <c r="M7" s="4">
        <v>164.9</v>
      </c>
    </row>
    <row r="8" spans="2:13">
      <c r="B8" s="38"/>
      <c r="C8" s="3" t="s">
        <v>96</v>
      </c>
      <c r="D8" s="4">
        <v>110.3</v>
      </c>
      <c r="E8" s="4">
        <v>116.7</v>
      </c>
      <c r="F8" s="4">
        <v>122.6</v>
      </c>
      <c r="G8" s="4">
        <v>128.19999999999999</v>
      </c>
      <c r="H8" s="4">
        <v>133.19999999999999</v>
      </c>
      <c r="I8" s="4">
        <v>138</v>
      </c>
      <c r="J8" s="4">
        <v>144.30000000000001</v>
      </c>
      <c r="K8" s="4">
        <v>152.19999999999999</v>
      </c>
      <c r="L8" s="4">
        <v>159.30000000000001</v>
      </c>
      <c r="M8" s="4">
        <v>165.7</v>
      </c>
    </row>
    <row r="9" spans="2:13">
      <c r="B9" s="38"/>
      <c r="C9" s="3" t="s">
        <v>247</v>
      </c>
      <c r="D9" s="4">
        <v>110.6</v>
      </c>
      <c r="E9" s="4">
        <v>116.4</v>
      </c>
      <c r="F9" s="4">
        <v>122.7</v>
      </c>
      <c r="G9" s="4">
        <v>128.4</v>
      </c>
      <c r="H9" s="4">
        <v>133.6</v>
      </c>
      <c r="I9" s="4">
        <v>138.19999999999999</v>
      </c>
      <c r="J9" s="4">
        <v>143.9</v>
      </c>
      <c r="K9" s="4">
        <v>151.69999999999999</v>
      </c>
      <c r="L9" s="4">
        <v>159.4</v>
      </c>
      <c r="M9" s="4">
        <v>164.8</v>
      </c>
    </row>
    <row r="10" spans="2:13">
      <c r="B10" s="38"/>
      <c r="C10" s="3" t="s">
        <v>250</v>
      </c>
      <c r="D10" s="4">
        <v>110.6</v>
      </c>
      <c r="E10" s="4">
        <v>116.5</v>
      </c>
      <c r="F10" s="4">
        <v>122.4</v>
      </c>
      <c r="G10" s="4">
        <v>128.5</v>
      </c>
      <c r="H10" s="4">
        <v>133.80000000000001</v>
      </c>
      <c r="I10" s="4">
        <v>139.1</v>
      </c>
      <c r="J10" s="4">
        <v>144.5</v>
      </c>
      <c r="K10" s="4">
        <v>151.30000000000001</v>
      </c>
      <c r="L10" s="4">
        <v>159.19999999999999</v>
      </c>
      <c r="M10" s="4">
        <v>165.5</v>
      </c>
    </row>
    <row r="11" spans="2:13">
      <c r="B11" s="38"/>
      <c r="C11" s="3" t="s">
        <v>283</v>
      </c>
      <c r="D11" s="4">
        <v>110.5</v>
      </c>
      <c r="E11" s="4">
        <v>116.7</v>
      </c>
      <c r="F11" s="4">
        <v>122.2</v>
      </c>
      <c r="G11" s="4">
        <v>128.19999999999999</v>
      </c>
      <c r="H11" s="4">
        <v>134.19999999999999</v>
      </c>
      <c r="I11" s="4">
        <v>139.30000000000001</v>
      </c>
      <c r="J11" s="4">
        <v>144.69999999999999</v>
      </c>
      <c r="K11" s="4">
        <v>152.19999999999999</v>
      </c>
      <c r="L11" s="4">
        <v>158.80000000000001</v>
      </c>
      <c r="M11" s="4">
        <v>164.8</v>
      </c>
    </row>
    <row r="12" spans="2:13">
      <c r="B12" s="38"/>
      <c r="C12" s="82" t="s">
        <v>302</v>
      </c>
      <c r="D12" s="83">
        <v>110.1</v>
      </c>
      <c r="E12" s="83">
        <v>116.7</v>
      </c>
      <c r="F12" s="83">
        <v>122.8</v>
      </c>
      <c r="G12" s="83">
        <v>127.9</v>
      </c>
      <c r="H12" s="83">
        <v>133.4</v>
      </c>
      <c r="I12" s="83">
        <v>139.19999999999999</v>
      </c>
      <c r="J12" s="83">
        <v>145.19999999999999</v>
      </c>
      <c r="K12" s="83">
        <v>152.1</v>
      </c>
      <c r="L12" s="83">
        <v>159.1</v>
      </c>
      <c r="M12" s="83">
        <v>164.9</v>
      </c>
    </row>
    <row r="13" spans="2:13">
      <c r="B13" s="38"/>
      <c r="C13" s="103" t="s">
        <v>311</v>
      </c>
      <c r="D13" s="147">
        <v>110.7</v>
      </c>
      <c r="E13" s="147">
        <v>116.2</v>
      </c>
      <c r="F13" s="147">
        <v>122.4</v>
      </c>
      <c r="G13" s="147">
        <v>128.5</v>
      </c>
      <c r="H13" s="147">
        <v>133.4</v>
      </c>
      <c r="I13" s="147">
        <v>138.69999999999999</v>
      </c>
      <c r="J13" s="147">
        <v>144.9</v>
      </c>
      <c r="K13" s="147">
        <v>152.4</v>
      </c>
      <c r="L13" s="147">
        <v>159.4</v>
      </c>
      <c r="M13" s="147">
        <v>165.1</v>
      </c>
    </row>
    <row r="14" spans="2:13">
      <c r="B14" s="38"/>
      <c r="C14" s="103" t="s">
        <v>337</v>
      </c>
      <c r="D14" s="190">
        <v>111.42</v>
      </c>
      <c r="E14" s="190">
        <v>116.8</v>
      </c>
      <c r="F14" s="190">
        <v>122.8</v>
      </c>
      <c r="G14" s="190">
        <v>127.9</v>
      </c>
      <c r="H14" s="190">
        <v>133.5</v>
      </c>
      <c r="I14" s="190">
        <v>138.6</v>
      </c>
      <c r="J14" s="190">
        <v>144.69999999999999</v>
      </c>
      <c r="K14" s="190">
        <v>152.19999999999999</v>
      </c>
      <c r="L14" s="190">
        <v>159.5</v>
      </c>
      <c r="M14" s="190">
        <v>165</v>
      </c>
    </row>
    <row r="15" spans="2:13">
      <c r="B15" s="38"/>
      <c r="C15" s="103" t="s">
        <v>353</v>
      </c>
      <c r="D15" s="205">
        <v>110.2</v>
      </c>
      <c r="E15" s="205">
        <v>116</v>
      </c>
      <c r="F15" s="205">
        <v>122.8</v>
      </c>
      <c r="G15" s="205">
        <v>128.4</v>
      </c>
      <c r="H15" s="205">
        <v>133.19999999999999</v>
      </c>
      <c r="I15" s="205">
        <v>138.9</v>
      </c>
      <c r="J15" s="205">
        <v>144.4</v>
      </c>
      <c r="K15" s="205">
        <v>151.69999999999999</v>
      </c>
      <c r="L15" s="205">
        <v>159.6</v>
      </c>
      <c r="M15" s="205">
        <v>165.5</v>
      </c>
    </row>
    <row r="16" spans="2:13">
      <c r="B16" s="38"/>
      <c r="C16" s="103" t="s">
        <v>384</v>
      </c>
      <c r="D16" s="205">
        <v>111.9</v>
      </c>
      <c r="E16" s="205">
        <v>116.5</v>
      </c>
      <c r="F16" s="205">
        <v>121.9</v>
      </c>
      <c r="G16" s="205">
        <v>128.5</v>
      </c>
      <c r="H16" s="205">
        <v>133.6</v>
      </c>
      <c r="I16" s="205">
        <v>138.6</v>
      </c>
      <c r="J16" s="205">
        <v>145.1</v>
      </c>
      <c r="K16" s="205">
        <v>151.4</v>
      </c>
      <c r="L16" s="205">
        <v>159</v>
      </c>
      <c r="M16" s="205">
        <v>165.3</v>
      </c>
    </row>
    <row r="17" spans="2:13">
      <c r="B17" s="38"/>
      <c r="C17" s="103" t="s">
        <v>410</v>
      </c>
      <c r="D17" s="205">
        <v>110.8</v>
      </c>
      <c r="E17" s="205">
        <v>116.8</v>
      </c>
      <c r="F17" s="205">
        <v>122.5</v>
      </c>
      <c r="G17" s="205">
        <v>127.6</v>
      </c>
      <c r="H17" s="205">
        <v>133.80000000000001</v>
      </c>
      <c r="I17" s="205">
        <v>139.30000000000001</v>
      </c>
      <c r="J17" s="205">
        <v>144.9</v>
      </c>
      <c r="K17" s="205">
        <v>152.4</v>
      </c>
      <c r="L17" s="205">
        <v>158.9</v>
      </c>
      <c r="M17" s="205">
        <v>164.9</v>
      </c>
    </row>
    <row r="18" spans="2:13">
      <c r="B18" s="38"/>
      <c r="C18" s="40"/>
      <c r="E18" s="238"/>
      <c r="F18" s="238"/>
      <c r="G18" s="238"/>
      <c r="H18" s="239" t="s">
        <v>404</v>
      </c>
      <c r="J18" s="238"/>
      <c r="K18" s="238"/>
      <c r="L18" s="238"/>
      <c r="M18" s="238"/>
    </row>
    <row r="19" spans="2:13">
      <c r="B19" s="38"/>
      <c r="C19" s="3" t="s">
        <v>69</v>
      </c>
      <c r="D19" s="203">
        <v>108.8</v>
      </c>
      <c r="E19" s="203">
        <v>115.8</v>
      </c>
      <c r="F19" s="203">
        <v>121.3</v>
      </c>
      <c r="G19" s="203">
        <v>126.8</v>
      </c>
      <c r="H19" s="203">
        <v>133</v>
      </c>
      <c r="I19" s="203">
        <v>139.5</v>
      </c>
      <c r="J19" s="203">
        <v>146.69999999999999</v>
      </c>
      <c r="K19" s="203">
        <v>152</v>
      </c>
      <c r="L19" s="203">
        <v>155.4</v>
      </c>
      <c r="M19" s="203">
        <v>157.1</v>
      </c>
    </row>
    <row r="20" spans="2:13">
      <c r="B20" s="38" t="s">
        <v>116</v>
      </c>
      <c r="C20" s="3" t="s">
        <v>96</v>
      </c>
      <c r="D20" s="203">
        <v>109.9</v>
      </c>
      <c r="E20" s="203">
        <v>115.4</v>
      </c>
      <c r="F20" s="203">
        <v>121.6</v>
      </c>
      <c r="G20" s="203">
        <v>127.2</v>
      </c>
      <c r="H20" s="203">
        <v>132.9</v>
      </c>
      <c r="I20" s="203">
        <v>139.5</v>
      </c>
      <c r="J20" s="203">
        <v>146.6</v>
      </c>
      <c r="K20" s="203">
        <v>151.9</v>
      </c>
      <c r="L20" s="203">
        <v>155.19999999999999</v>
      </c>
      <c r="M20" s="203">
        <v>157.19999999999999</v>
      </c>
    </row>
    <row r="21" spans="2:13">
      <c r="B21" s="38"/>
      <c r="C21" s="3" t="s">
        <v>247</v>
      </c>
      <c r="D21" s="203">
        <v>110</v>
      </c>
      <c r="E21" s="203">
        <v>115.4</v>
      </c>
      <c r="F21" s="203">
        <v>121.3</v>
      </c>
      <c r="G21" s="203">
        <v>127.6</v>
      </c>
      <c r="H21" s="203">
        <v>133.69999999999999</v>
      </c>
      <c r="I21" s="203">
        <v>139.80000000000001</v>
      </c>
      <c r="J21" s="203">
        <v>146.4</v>
      </c>
      <c r="K21" s="203">
        <v>151.9</v>
      </c>
      <c r="L21" s="203">
        <v>155.19999999999999</v>
      </c>
      <c r="M21" s="203">
        <v>156.69999999999999</v>
      </c>
    </row>
    <row r="22" spans="2:13">
      <c r="B22" s="38"/>
      <c r="C22" s="3" t="s">
        <v>250</v>
      </c>
      <c r="D22" s="203">
        <v>109.7</v>
      </c>
      <c r="E22" s="203">
        <v>115.9</v>
      </c>
      <c r="F22" s="203">
        <v>121.6</v>
      </c>
      <c r="G22" s="203">
        <v>127.3</v>
      </c>
      <c r="H22" s="203">
        <v>133.6</v>
      </c>
      <c r="I22" s="203">
        <v>140.1</v>
      </c>
      <c r="J22" s="203">
        <v>146.4</v>
      </c>
      <c r="K22" s="203">
        <v>151.6</v>
      </c>
      <c r="L22" s="203">
        <v>155.4</v>
      </c>
      <c r="M22" s="203">
        <v>156.9</v>
      </c>
    </row>
    <row r="23" spans="2:13">
      <c r="B23" s="38"/>
      <c r="C23" s="3" t="s">
        <v>283</v>
      </c>
      <c r="D23" s="203">
        <v>110.1</v>
      </c>
      <c r="E23" s="203">
        <v>115.4</v>
      </c>
      <c r="F23" s="203">
        <v>121.8</v>
      </c>
      <c r="G23" s="203">
        <v>126.9</v>
      </c>
      <c r="H23" s="203">
        <v>125.9</v>
      </c>
      <c r="I23" s="203">
        <v>140</v>
      </c>
      <c r="J23" s="203">
        <v>146.69999999999999</v>
      </c>
      <c r="K23" s="203">
        <v>151.80000000000001</v>
      </c>
      <c r="L23" s="203">
        <v>155.1</v>
      </c>
      <c r="M23" s="203">
        <v>157.1</v>
      </c>
    </row>
    <row r="24" spans="2:13">
      <c r="B24" s="38"/>
      <c r="C24" s="82" t="s">
        <v>302</v>
      </c>
      <c r="D24" s="203">
        <v>109.7</v>
      </c>
      <c r="E24" s="203">
        <v>116.2</v>
      </c>
      <c r="F24" s="203">
        <v>121.6</v>
      </c>
      <c r="G24" s="203">
        <v>127.9</v>
      </c>
      <c r="H24" s="203">
        <v>133.19999999999999</v>
      </c>
      <c r="I24" s="203">
        <v>140.19999999999999</v>
      </c>
      <c r="J24" s="203">
        <v>146.69999999999999</v>
      </c>
      <c r="K24" s="203">
        <v>152</v>
      </c>
      <c r="L24" s="203">
        <v>154.9</v>
      </c>
      <c r="M24" s="203">
        <v>156.69999999999999</v>
      </c>
    </row>
    <row r="25" spans="2:13">
      <c r="B25" s="38"/>
      <c r="C25" s="103" t="s">
        <v>311</v>
      </c>
      <c r="D25" s="203">
        <v>110.5</v>
      </c>
      <c r="E25" s="203">
        <v>115.6</v>
      </c>
      <c r="F25" s="203">
        <v>121.9</v>
      </c>
      <c r="G25" s="203">
        <v>127.3</v>
      </c>
      <c r="H25" s="203">
        <v>133.69999999999999</v>
      </c>
      <c r="I25" s="203">
        <v>140.30000000000001</v>
      </c>
      <c r="J25" s="203">
        <v>146.5</v>
      </c>
      <c r="K25" s="203">
        <v>152.19999999999999</v>
      </c>
      <c r="L25" s="203">
        <v>155.19999999999999</v>
      </c>
      <c r="M25" s="203">
        <v>156.6</v>
      </c>
    </row>
    <row r="26" spans="2:13">
      <c r="B26" s="38"/>
      <c r="C26" s="103" t="s">
        <v>337</v>
      </c>
      <c r="D26" s="190">
        <v>109.39</v>
      </c>
      <c r="E26" s="190">
        <v>115.5</v>
      </c>
      <c r="F26" s="190">
        <v>121.3</v>
      </c>
      <c r="G26" s="190">
        <v>127.6</v>
      </c>
      <c r="H26" s="190">
        <v>133.19999999999999</v>
      </c>
      <c r="I26" s="190">
        <v>140.30000000000001</v>
      </c>
      <c r="J26" s="190">
        <v>146.80000000000001</v>
      </c>
      <c r="K26" s="190">
        <v>151.69999999999999</v>
      </c>
      <c r="L26" s="190">
        <v>155.30000000000001</v>
      </c>
      <c r="M26" s="190">
        <v>156.69999999999999</v>
      </c>
    </row>
    <row r="27" spans="2:13">
      <c r="B27" s="38"/>
      <c r="C27" s="103" t="s">
        <v>353</v>
      </c>
      <c r="D27" s="205">
        <v>109.5</v>
      </c>
      <c r="E27" s="205">
        <v>115.2</v>
      </c>
      <c r="F27" s="205">
        <v>121.3</v>
      </c>
      <c r="G27" s="205">
        <v>127.1</v>
      </c>
      <c r="H27" s="205">
        <v>133.4</v>
      </c>
      <c r="I27" s="205">
        <v>139.6</v>
      </c>
      <c r="J27" s="205">
        <v>146.69999999999999</v>
      </c>
      <c r="K27" s="205">
        <v>152</v>
      </c>
      <c r="L27" s="205">
        <v>154.69999999999999</v>
      </c>
      <c r="M27" s="205">
        <v>157.1</v>
      </c>
    </row>
    <row r="28" spans="2:13">
      <c r="B28" s="38"/>
      <c r="C28" s="103" t="s">
        <v>384</v>
      </c>
      <c r="D28" s="205">
        <v>111.8</v>
      </c>
      <c r="E28" s="205">
        <v>115.6</v>
      </c>
      <c r="F28" s="205">
        <v>121</v>
      </c>
      <c r="G28" s="205">
        <v>127</v>
      </c>
      <c r="H28" s="205">
        <v>133.19999999999999</v>
      </c>
      <c r="I28" s="205">
        <v>140.19999999999999</v>
      </c>
      <c r="J28" s="205">
        <v>146.5</v>
      </c>
      <c r="K28" s="205">
        <v>152.19999999999999</v>
      </c>
      <c r="L28" s="205">
        <v>155.30000000000001</v>
      </c>
      <c r="M28" s="205">
        <v>156.30000000000001</v>
      </c>
    </row>
    <row r="29" spans="2:13">
      <c r="B29" s="38"/>
      <c r="C29" s="103" t="s">
        <v>410</v>
      </c>
      <c r="D29" s="205">
        <v>109</v>
      </c>
      <c r="E29" s="205">
        <v>115.7</v>
      </c>
      <c r="F29" s="205">
        <v>121.3</v>
      </c>
      <c r="G29" s="205">
        <v>126.7</v>
      </c>
      <c r="H29" s="205">
        <v>133</v>
      </c>
      <c r="I29" s="205">
        <v>139.69999999999999</v>
      </c>
      <c r="J29" s="205">
        <v>146.80000000000001</v>
      </c>
      <c r="K29" s="205">
        <v>151.30000000000001</v>
      </c>
      <c r="L29" s="205">
        <v>155.4</v>
      </c>
      <c r="M29" s="205">
        <v>156.9</v>
      </c>
    </row>
    <row r="30" spans="2:13">
      <c r="B30" s="99"/>
      <c r="C30" s="54"/>
      <c r="D30" s="204"/>
      <c r="E30" s="204"/>
      <c r="F30" s="204"/>
      <c r="G30" s="204"/>
      <c r="H30" s="204"/>
      <c r="I30" s="204"/>
      <c r="J30" s="204"/>
      <c r="K30" s="204"/>
      <c r="L30" s="204"/>
      <c r="M30" s="204"/>
    </row>
    <row r="31" spans="2:13" s="84" customFormat="1">
      <c r="B31" s="81"/>
      <c r="C31" s="40"/>
      <c r="D31" s="283" t="s">
        <v>113</v>
      </c>
      <c r="E31" s="283"/>
      <c r="F31" s="283"/>
      <c r="G31" s="283"/>
      <c r="H31" s="283"/>
      <c r="I31" s="283"/>
      <c r="J31" s="283"/>
      <c r="K31" s="283"/>
      <c r="L31" s="283"/>
      <c r="M31" s="283"/>
    </row>
    <row r="32" spans="2:13">
      <c r="B32" s="38"/>
      <c r="C32" s="3" t="s">
        <v>69</v>
      </c>
      <c r="D32" s="83">
        <v>18.600000000000001</v>
      </c>
      <c r="E32" s="83">
        <v>21.2</v>
      </c>
      <c r="F32" s="83">
        <v>24.1</v>
      </c>
      <c r="G32" s="83">
        <v>26.9</v>
      </c>
      <c r="H32" s="83">
        <v>30.4</v>
      </c>
      <c r="I32" s="83">
        <v>33.5</v>
      </c>
      <c r="J32" s="83">
        <v>38.5</v>
      </c>
      <c r="K32" s="83">
        <v>42.6</v>
      </c>
      <c r="L32" s="83">
        <v>49.6</v>
      </c>
      <c r="M32" s="83">
        <v>54.1</v>
      </c>
    </row>
    <row r="33" spans="2:13">
      <c r="B33" s="38" t="s">
        <v>117</v>
      </c>
      <c r="C33" s="3" t="s">
        <v>96</v>
      </c>
      <c r="D33" s="83">
        <v>18.600000000000001</v>
      </c>
      <c r="E33" s="83">
        <v>21.5</v>
      </c>
      <c r="F33" s="83">
        <v>24</v>
      </c>
      <c r="G33" s="83">
        <v>27.1</v>
      </c>
      <c r="H33" s="83">
        <v>30.3</v>
      </c>
      <c r="I33" s="83">
        <v>33.5</v>
      </c>
      <c r="J33" s="83">
        <v>37.700000000000003</v>
      </c>
      <c r="K33" s="83">
        <v>43.5</v>
      </c>
      <c r="L33" s="83">
        <v>49.1</v>
      </c>
      <c r="M33" s="83">
        <v>55.1</v>
      </c>
    </row>
    <row r="34" spans="2:13">
      <c r="B34" s="38"/>
      <c r="C34" s="3" t="s">
        <v>247</v>
      </c>
      <c r="D34" s="83">
        <v>18.8</v>
      </c>
      <c r="E34" s="83">
        <v>21.4</v>
      </c>
      <c r="F34" s="83">
        <v>24.2</v>
      </c>
      <c r="G34" s="83">
        <v>26.9</v>
      </c>
      <c r="H34" s="83">
        <v>30.4</v>
      </c>
      <c r="I34" s="83">
        <v>33.6</v>
      </c>
      <c r="J34" s="83">
        <v>37.200000000000003</v>
      </c>
      <c r="K34" s="83">
        <v>43.2</v>
      </c>
      <c r="L34" s="83">
        <v>49.4</v>
      </c>
      <c r="M34" s="83">
        <v>53.6</v>
      </c>
    </row>
    <row r="35" spans="2:13">
      <c r="B35" s="38"/>
      <c r="C35" s="3" t="s">
        <v>250</v>
      </c>
      <c r="D35" s="83">
        <v>18.8</v>
      </c>
      <c r="E35" s="83">
        <v>21.4</v>
      </c>
      <c r="F35" s="83">
        <v>24</v>
      </c>
      <c r="G35" s="83">
        <v>27</v>
      </c>
      <c r="H35" s="83">
        <v>30.3</v>
      </c>
      <c r="I35" s="83">
        <v>33.799999999999997</v>
      </c>
      <c r="J35" s="83">
        <v>37.700000000000003</v>
      </c>
      <c r="K35" s="83">
        <v>42.2</v>
      </c>
      <c r="L35" s="83">
        <v>48.4</v>
      </c>
      <c r="M35" s="83">
        <v>54.2</v>
      </c>
    </row>
    <row r="36" spans="2:13">
      <c r="B36" s="38"/>
      <c r="C36" s="3" t="s">
        <v>283</v>
      </c>
      <c r="D36" s="83">
        <v>18.5</v>
      </c>
      <c r="E36" s="83">
        <v>21.5</v>
      </c>
      <c r="F36" s="83">
        <v>24</v>
      </c>
      <c r="G36" s="83">
        <v>27.2</v>
      </c>
      <c r="H36" s="83">
        <v>30.5</v>
      </c>
      <c r="I36" s="83">
        <v>34.1</v>
      </c>
      <c r="J36" s="83">
        <v>37.799999999999997</v>
      </c>
      <c r="K36" s="83">
        <v>43.2</v>
      </c>
      <c r="L36" s="83">
        <v>47.7</v>
      </c>
      <c r="M36" s="83">
        <v>53.5</v>
      </c>
    </row>
    <row r="37" spans="2:13">
      <c r="B37" s="38"/>
      <c r="C37" s="82" t="s">
        <v>302</v>
      </c>
      <c r="D37" s="83">
        <v>18.8</v>
      </c>
      <c r="E37" s="83">
        <v>21.3</v>
      </c>
      <c r="F37" s="83">
        <v>24</v>
      </c>
      <c r="G37" s="83">
        <v>26.8</v>
      </c>
      <c r="H37" s="83">
        <v>30.2</v>
      </c>
      <c r="I37" s="83">
        <v>33.5</v>
      </c>
      <c r="J37" s="83">
        <v>37.9</v>
      </c>
      <c r="K37" s="83">
        <v>42.8</v>
      </c>
      <c r="L37" s="83">
        <v>48.5</v>
      </c>
      <c r="M37" s="83">
        <v>53.4</v>
      </c>
    </row>
    <row r="38" spans="2:13">
      <c r="B38" s="38"/>
      <c r="C38" s="103" t="s">
        <v>311</v>
      </c>
      <c r="D38" s="83">
        <v>18.600000000000001</v>
      </c>
      <c r="E38" s="83">
        <v>21.5</v>
      </c>
      <c r="F38" s="83">
        <v>23.9</v>
      </c>
      <c r="G38" s="83">
        <v>27.1</v>
      </c>
      <c r="H38" s="83">
        <v>30</v>
      </c>
      <c r="I38" s="83">
        <v>33.5</v>
      </c>
      <c r="J38" s="83">
        <v>37.6</v>
      </c>
      <c r="K38" s="83">
        <v>43.1</v>
      </c>
      <c r="L38" s="83">
        <v>48.5</v>
      </c>
      <c r="M38" s="83">
        <v>54.1</v>
      </c>
    </row>
    <row r="39" spans="2:13">
      <c r="B39" s="38"/>
      <c r="C39" s="103" t="s">
        <v>337</v>
      </c>
      <c r="D39" s="190">
        <v>18.940000000000001</v>
      </c>
      <c r="E39" s="190">
        <v>21.3</v>
      </c>
      <c r="F39" s="190">
        <v>24.2</v>
      </c>
      <c r="G39" s="190">
        <v>26.7</v>
      </c>
      <c r="H39" s="190">
        <v>30.1</v>
      </c>
      <c r="I39" s="190">
        <v>33.200000000000003</v>
      </c>
      <c r="J39" s="190">
        <v>37.299999999999997</v>
      </c>
      <c r="K39" s="190">
        <v>43.1</v>
      </c>
      <c r="L39" s="190">
        <v>48.3</v>
      </c>
      <c r="M39" s="190">
        <v>53.3</v>
      </c>
    </row>
    <row r="40" spans="2:13">
      <c r="B40" s="38"/>
      <c r="C40" s="103" t="s">
        <v>353</v>
      </c>
      <c r="D40" s="205">
        <v>18.600000000000001</v>
      </c>
      <c r="E40" s="205">
        <v>21</v>
      </c>
      <c r="F40" s="205">
        <v>23.9</v>
      </c>
      <c r="G40" s="205">
        <v>27.2</v>
      </c>
      <c r="H40" s="205">
        <v>30</v>
      </c>
      <c r="I40" s="205">
        <v>33.700000000000003</v>
      </c>
      <c r="J40" s="205">
        <v>37.1</v>
      </c>
      <c r="K40" s="205">
        <v>42.5</v>
      </c>
      <c r="L40" s="205">
        <v>48.7</v>
      </c>
      <c r="M40" s="205">
        <v>53.9</v>
      </c>
    </row>
    <row r="41" spans="2:13">
      <c r="B41" s="38"/>
      <c r="C41" s="103" t="s">
        <v>384</v>
      </c>
      <c r="D41" s="205">
        <v>19.100000000000001</v>
      </c>
      <c r="E41" s="205">
        <v>21.2</v>
      </c>
      <c r="F41" s="205">
        <v>23.6</v>
      </c>
      <c r="G41" s="205">
        <v>27</v>
      </c>
      <c r="H41" s="205">
        <v>30.4</v>
      </c>
      <c r="I41" s="205">
        <v>33.6</v>
      </c>
      <c r="J41" s="205">
        <v>37.700000000000003</v>
      </c>
      <c r="K41" s="205">
        <v>42</v>
      </c>
      <c r="L41" s="205">
        <v>47.4</v>
      </c>
      <c r="M41" s="205">
        <v>53.6</v>
      </c>
    </row>
    <row r="42" spans="2:13">
      <c r="B42" s="38"/>
      <c r="C42" s="103" t="s">
        <v>410</v>
      </c>
      <c r="D42" s="205">
        <v>18.8</v>
      </c>
      <c r="E42" s="205">
        <v>21.2</v>
      </c>
      <c r="F42" s="205">
        <v>23.7</v>
      </c>
      <c r="G42" s="205">
        <v>26.4</v>
      </c>
      <c r="H42" s="205">
        <v>30.1</v>
      </c>
      <c r="I42" s="205">
        <v>33.799999999999997</v>
      </c>
      <c r="J42" s="205">
        <v>37.5</v>
      </c>
      <c r="K42" s="205">
        <v>43.2</v>
      </c>
      <c r="L42" s="205">
        <v>47.6</v>
      </c>
      <c r="M42" s="205">
        <v>53</v>
      </c>
    </row>
    <row r="43" spans="2:13">
      <c r="B43" s="38"/>
      <c r="C43" s="3"/>
      <c r="D43" s="304" t="s">
        <v>115</v>
      </c>
      <c r="E43" s="304"/>
      <c r="F43" s="304"/>
      <c r="G43" s="304"/>
      <c r="H43" s="304"/>
      <c r="I43" s="304"/>
      <c r="J43" s="304"/>
      <c r="K43" s="304"/>
      <c r="L43" s="304"/>
      <c r="M43" s="304"/>
    </row>
    <row r="44" spans="2:13">
      <c r="B44" s="38"/>
      <c r="C44" s="3" t="s">
        <v>69</v>
      </c>
      <c r="D44" s="203">
        <v>18.399999999999999</v>
      </c>
      <c r="E44" s="203">
        <v>20.9</v>
      </c>
      <c r="F44" s="203">
        <v>23.3</v>
      </c>
      <c r="G44" s="203">
        <v>26.1</v>
      </c>
      <c r="H44" s="203">
        <v>29.3</v>
      </c>
      <c r="I44" s="203">
        <v>33.4</v>
      </c>
      <c r="J44" s="203">
        <v>38.4</v>
      </c>
      <c r="K44" s="203">
        <v>43.2</v>
      </c>
      <c r="L44" s="203">
        <v>47.9</v>
      </c>
      <c r="M44" s="203">
        <v>50.2</v>
      </c>
    </row>
    <row r="45" spans="2:13">
      <c r="B45" s="38"/>
      <c r="C45" s="3" t="s">
        <v>96</v>
      </c>
      <c r="D45" s="203">
        <v>18.399999999999999</v>
      </c>
      <c r="E45" s="203">
        <v>20.8</v>
      </c>
      <c r="F45" s="203">
        <v>23.4</v>
      </c>
      <c r="G45" s="203">
        <v>26.5</v>
      </c>
      <c r="H45" s="203">
        <v>29.3</v>
      </c>
      <c r="I45" s="203">
        <v>33.299999999999997</v>
      </c>
      <c r="J45" s="203">
        <v>38.1</v>
      </c>
      <c r="K45" s="203">
        <v>43.3</v>
      </c>
      <c r="L45" s="203">
        <v>46.7</v>
      </c>
      <c r="M45" s="203">
        <v>50.6</v>
      </c>
    </row>
    <row r="46" spans="2:13">
      <c r="B46" s="38" t="s">
        <v>118</v>
      </c>
      <c r="C46" s="3" t="s">
        <v>247</v>
      </c>
      <c r="D46" s="203">
        <v>18.3</v>
      </c>
      <c r="E46" s="203">
        <v>20.8</v>
      </c>
      <c r="F46" s="203">
        <v>23.3</v>
      </c>
      <c r="G46" s="203">
        <v>26.4</v>
      </c>
      <c r="H46" s="203">
        <v>29.7</v>
      </c>
      <c r="I46" s="203">
        <v>33.4</v>
      </c>
      <c r="J46" s="203">
        <v>38.1</v>
      </c>
      <c r="K46" s="203">
        <v>42.4</v>
      </c>
      <c r="L46" s="203">
        <v>46.7</v>
      </c>
      <c r="M46" s="203">
        <v>49.2</v>
      </c>
    </row>
    <row r="47" spans="2:13">
      <c r="B47" s="38"/>
      <c r="C47" s="3" t="s">
        <v>250</v>
      </c>
      <c r="D47" s="203">
        <v>18.3</v>
      </c>
      <c r="E47" s="83">
        <v>20.9</v>
      </c>
      <c r="F47" s="83">
        <v>23.3</v>
      </c>
      <c r="G47" s="83">
        <v>26.3</v>
      </c>
      <c r="H47" s="83">
        <v>29.7</v>
      </c>
      <c r="I47" s="83">
        <v>33.9</v>
      </c>
      <c r="J47" s="83">
        <v>38.200000000000003</v>
      </c>
      <c r="K47" s="83">
        <v>42.8</v>
      </c>
      <c r="L47" s="83">
        <v>46.2</v>
      </c>
      <c r="M47" s="83">
        <v>49.5</v>
      </c>
    </row>
    <row r="48" spans="2:13">
      <c r="B48" s="38"/>
      <c r="C48" s="3" t="s">
        <v>283</v>
      </c>
      <c r="D48" s="203">
        <v>18.5</v>
      </c>
      <c r="E48" s="83">
        <v>21</v>
      </c>
      <c r="F48" s="83">
        <v>23.6</v>
      </c>
      <c r="G48" s="83">
        <v>26.2</v>
      </c>
      <c r="H48" s="83">
        <v>29.9</v>
      </c>
      <c r="I48" s="83">
        <v>34</v>
      </c>
      <c r="J48" s="83">
        <v>39</v>
      </c>
      <c r="K48" s="83">
        <v>43.1</v>
      </c>
      <c r="L48" s="83">
        <v>46.5</v>
      </c>
      <c r="M48" s="83">
        <v>48.8</v>
      </c>
    </row>
    <row r="49" spans="2:13">
      <c r="B49" s="38"/>
      <c r="C49" s="82" t="s">
        <v>302</v>
      </c>
      <c r="D49" s="203">
        <v>18</v>
      </c>
      <c r="E49" s="83">
        <v>21</v>
      </c>
      <c r="F49" s="83">
        <v>23.3</v>
      </c>
      <c r="G49" s="83">
        <v>26.4</v>
      </c>
      <c r="H49" s="83">
        <v>29.4</v>
      </c>
      <c r="I49" s="83">
        <v>33.799999999999997</v>
      </c>
      <c r="J49" s="83">
        <v>38.4</v>
      </c>
      <c r="K49" s="83">
        <v>42.9</v>
      </c>
      <c r="L49" s="83">
        <v>46.4</v>
      </c>
      <c r="M49" s="83">
        <v>49.1</v>
      </c>
    </row>
    <row r="50" spans="2:13">
      <c r="B50" s="38"/>
      <c r="C50" s="103" t="s">
        <v>311</v>
      </c>
      <c r="D50" s="203">
        <v>18.100000000000001</v>
      </c>
      <c r="E50" s="83">
        <v>20.8</v>
      </c>
      <c r="F50" s="83">
        <v>23.5</v>
      </c>
      <c r="G50" s="83">
        <v>26.3</v>
      </c>
      <c r="H50" s="83">
        <v>29.6</v>
      </c>
      <c r="I50" s="83">
        <v>33.6</v>
      </c>
      <c r="J50" s="83">
        <v>38.5</v>
      </c>
      <c r="K50" s="83">
        <v>43.3</v>
      </c>
      <c r="L50" s="83">
        <v>46.6</v>
      </c>
      <c r="M50" s="83">
        <v>49</v>
      </c>
    </row>
    <row r="51" spans="2:13">
      <c r="B51" s="38"/>
      <c r="C51" s="103" t="s">
        <v>337</v>
      </c>
      <c r="D51" s="190">
        <v>18.05</v>
      </c>
      <c r="E51" s="190">
        <v>20.5</v>
      </c>
      <c r="F51" s="190">
        <v>23.3</v>
      </c>
      <c r="G51" s="190">
        <v>26.3</v>
      </c>
      <c r="H51" s="190">
        <v>29.3</v>
      </c>
      <c r="I51" s="190">
        <v>33.6</v>
      </c>
      <c r="J51" s="190">
        <v>38.299999999999997</v>
      </c>
      <c r="K51" s="190">
        <v>43</v>
      </c>
      <c r="L51" s="190">
        <v>46.7</v>
      </c>
      <c r="M51" s="190">
        <v>49.3</v>
      </c>
    </row>
    <row r="52" spans="2:13">
      <c r="B52" s="38"/>
      <c r="C52" s="103" t="s">
        <v>353</v>
      </c>
      <c r="D52" s="205">
        <v>18.3</v>
      </c>
      <c r="E52" s="205">
        <v>20.3</v>
      </c>
      <c r="F52" s="205">
        <v>23</v>
      </c>
      <c r="G52" s="205">
        <v>26.2</v>
      </c>
      <c r="H52" s="205">
        <v>29.6</v>
      </c>
      <c r="I52" s="205">
        <v>33.200000000000003</v>
      </c>
      <c r="J52" s="205">
        <v>38.200000000000003</v>
      </c>
      <c r="K52" s="205">
        <v>42.8</v>
      </c>
      <c r="L52" s="205">
        <v>46.7</v>
      </c>
      <c r="M52" s="205">
        <v>49.3</v>
      </c>
    </row>
    <row r="53" spans="2:13">
      <c r="B53" s="38"/>
      <c r="C53" s="103" t="s">
        <v>384</v>
      </c>
      <c r="D53" s="205">
        <v>19.100000000000001</v>
      </c>
      <c r="E53" s="205">
        <v>20.7</v>
      </c>
      <c r="F53" s="205">
        <v>22.9</v>
      </c>
      <c r="G53" s="205">
        <v>25.9</v>
      </c>
      <c r="H53" s="205">
        <v>29.6</v>
      </c>
      <c r="I53" s="205">
        <v>33.6</v>
      </c>
      <c r="J53" s="205">
        <v>38</v>
      </c>
      <c r="K53" s="205">
        <v>42.7</v>
      </c>
      <c r="L53" s="205">
        <v>46.4</v>
      </c>
      <c r="M53" s="205">
        <v>49.6</v>
      </c>
    </row>
    <row r="54" spans="2:13">
      <c r="B54" s="38"/>
      <c r="C54" s="103" t="s">
        <v>410</v>
      </c>
      <c r="D54" s="205">
        <v>18</v>
      </c>
      <c r="E54" s="205">
        <v>20.6</v>
      </c>
      <c r="F54" s="205">
        <v>23.1</v>
      </c>
      <c r="G54" s="205">
        <v>25.8</v>
      </c>
      <c r="H54" s="205">
        <v>29.1</v>
      </c>
      <c r="I54" s="205">
        <v>33.4</v>
      </c>
      <c r="J54" s="205">
        <v>38.299999999999997</v>
      </c>
      <c r="K54" s="205">
        <v>42.5</v>
      </c>
      <c r="L54" s="205">
        <v>46.7</v>
      </c>
      <c r="M54" s="205">
        <v>49.5</v>
      </c>
    </row>
    <row r="55" spans="2:13">
      <c r="B55" s="99"/>
      <c r="C55" s="41"/>
      <c r="D55" s="148"/>
      <c r="E55" s="148"/>
      <c r="F55" s="148"/>
      <c r="G55" s="148"/>
      <c r="H55" s="148"/>
      <c r="I55" s="148"/>
      <c r="J55" s="148"/>
      <c r="K55" s="148"/>
      <c r="L55" s="148"/>
      <c r="M55" s="148"/>
    </row>
    <row r="56" spans="2:13">
      <c r="B56" s="55" t="s">
        <v>350</v>
      </c>
      <c r="D56" s="149"/>
      <c r="E56" s="149"/>
      <c r="F56" s="149"/>
      <c r="G56" s="149"/>
      <c r="H56" s="149"/>
      <c r="I56" s="149"/>
      <c r="J56" s="149"/>
      <c r="K56" s="149"/>
      <c r="L56" s="149"/>
      <c r="M56" s="149"/>
    </row>
    <row r="57" spans="2:13">
      <c r="C57" s="55" t="s">
        <v>349</v>
      </c>
      <c r="D57" s="149"/>
      <c r="E57" s="149"/>
      <c r="F57" s="149"/>
      <c r="G57" s="149"/>
      <c r="H57" s="149"/>
      <c r="I57" s="149"/>
      <c r="J57" s="149"/>
      <c r="K57" s="149"/>
      <c r="L57" s="149"/>
      <c r="M57" s="149"/>
    </row>
    <row r="58" spans="2:13">
      <c r="D58" s="149"/>
      <c r="E58" s="149"/>
      <c r="F58" s="149"/>
      <c r="G58" s="149"/>
      <c r="H58" s="149"/>
      <c r="I58" s="149"/>
      <c r="J58" s="149"/>
      <c r="K58" s="149"/>
      <c r="L58" s="149"/>
      <c r="M58" s="149"/>
    </row>
    <row r="59" spans="2:13">
      <c r="D59" s="149"/>
      <c r="E59" s="149"/>
      <c r="F59" s="149"/>
      <c r="G59" s="149"/>
      <c r="H59" s="149"/>
      <c r="I59" s="149"/>
      <c r="J59" s="149"/>
      <c r="K59" s="149"/>
      <c r="L59" s="149"/>
      <c r="M59" s="149"/>
    </row>
    <row r="60" spans="2:13">
      <c r="D60" s="149"/>
      <c r="E60" s="149"/>
      <c r="F60" s="149"/>
      <c r="G60" s="149"/>
      <c r="H60" s="149"/>
      <c r="I60" s="149"/>
      <c r="J60" s="149"/>
      <c r="K60" s="149"/>
      <c r="L60" s="149"/>
      <c r="M60" s="149"/>
    </row>
  </sheetData>
  <customSheetViews>
    <customSheetView guid="{E42AE2B3-2A9C-409C-9F7C-8B4CA826D25B}" showPageBreaks="1">
      <selection activeCell="F2" sqref="F2"/>
      <pageMargins left="0.39370078740157483" right="0.39370078740157483" top="0.98425196850393704" bottom="0.61" header="0.51181102362204722" footer="0.51181102362204722"/>
      <pageSetup paperSize="9" scale="97" orientation="portrait" r:id="rId1"/>
      <headerFooter alignWithMargins="0"/>
    </customSheetView>
    <customSheetView guid="{D282D6D6-A226-4783-9706-5CDDB3E30904}">
      <selection activeCell="D18" sqref="D18"/>
      <pageMargins left="0.39370078740157483" right="0.39370078740157483" top="0.98425196850393704" bottom="0.61" header="0.51181102362204722" footer="0.51181102362204722"/>
      <pageSetup paperSize="9" scale="97" orientation="portrait" r:id="rId2"/>
      <headerFooter alignWithMargins="0"/>
    </customSheetView>
    <customSheetView guid="{228B3BAB-2E26-4368-A9A2-F2CA251735A9}" showRuler="0">
      <pageMargins left="0.39370078740157483" right="0.39370078740157483" top="0.98425196850393704" bottom="0.61" header="0.51181102362204722" footer="0.51181102362204722"/>
      <pageSetup paperSize="9" orientation="portrait" horizontalDpi="400" verticalDpi="400" r:id="rId3"/>
      <headerFooter alignWithMargins="0"/>
    </customSheetView>
    <customSheetView guid="{64222206-AEFA-4CF6-BDB8-A783009B84FD}">
      <pageMargins left="0.39370078740157483" right="0.39370078740157483" top="0.98425196850393704" bottom="0.61" header="0.51181102362204722" footer="0.51181102362204722"/>
      <pageSetup paperSize="9" orientation="portrait" horizontalDpi="400" verticalDpi="400" r:id="rId4"/>
      <headerFooter alignWithMargins="0"/>
    </customSheetView>
    <customSheetView guid="{8FE567EE-0299-42D7-A330-C794ECB6892E}" showRuler="0">
      <pageMargins left="0.39370078740157483" right="0.39370078740157483" top="0.98425196850393704" bottom="0.61" header="0.51181102362204722" footer="0.51181102362204722"/>
      <pageSetup paperSize="9" orientation="portrait" horizontalDpi="400" verticalDpi="400" r:id="rId5"/>
      <headerFooter alignWithMargins="0"/>
    </customSheetView>
    <customSheetView guid="{60392875-C6C4-4C65-BD14-BD6AB82704C6}" topLeftCell="A37">
      <selection activeCell="D62" sqref="D62"/>
      <pageMargins left="0.39370078740157483" right="0.39370078740157483" top="0.98425196850393704" bottom="0.61" header="0.51181102362204722" footer="0.51181102362204722"/>
      <pageSetup paperSize="9" orientation="portrait" horizontalDpi="400" verticalDpi="400" r:id="rId6"/>
      <headerFooter alignWithMargins="0"/>
    </customSheetView>
    <customSheetView guid="{33495744-9C9C-40C7-9B4A-141C7A4D514D}">
      <selection activeCell="B58" sqref="B58"/>
      <pageMargins left="0.39370078740157483" right="0.39370078740157483" top="0.98425196850393704" bottom="0.61" header="0.51181102362204722" footer="0.51181102362204722"/>
      <pageSetup paperSize="9" orientation="portrait" horizontalDpi="400" verticalDpi="400" r:id="rId7"/>
      <headerFooter alignWithMargins="0"/>
    </customSheetView>
    <customSheetView guid="{BC5F2D14-7858-407A-97D0-33F85A51D82F}">
      <selection activeCell="F2" sqref="F2"/>
      <pageMargins left="0.39370078740157483" right="0.39370078740157483" top="0.98425196850393704" bottom="0.61" header="0.51181102362204722" footer="0.51181102362204722"/>
      <pageSetup paperSize="9" scale="97" orientation="portrait" r:id="rId8"/>
      <headerFooter alignWithMargins="0"/>
    </customSheetView>
    <customSheetView guid="{1505D1DF-12F1-4ACA-9DD9-B846A9995C6E}" topLeftCell="A10">
      <selection activeCell="E21" sqref="E21"/>
      <pageMargins left="0.39370078740157483" right="0.39370078740157483" top="0.98425196850393704" bottom="0.61" header="0.51181102362204722" footer="0.51181102362204722"/>
      <pageSetup paperSize="9" orientation="portrait" horizontalDpi="400" verticalDpi="400" r:id="rId9"/>
      <headerFooter alignWithMargins="0"/>
    </customSheetView>
    <customSheetView guid="{FACBA546-B45A-4EB8-B63F-DF2E0A0DE3CE}" showPageBreaks="1" view="pageBreakPreview">
      <selection activeCell="N1" sqref="N1"/>
      <pageMargins left="0.39370078740157483" right="0.39370078740157483" top="0.98425196850393704" bottom="0.61" header="0.51181102362204722" footer="0.51181102362204722"/>
      <pageSetup paperSize="9" scale="95" orientation="portrait" r:id="rId10"/>
      <headerFooter alignWithMargins="0"/>
    </customSheetView>
    <customSheetView guid="{5E0907E9-959E-4590-846D-765447526767}">
      <selection activeCell="D17" sqref="D17"/>
      <pageMargins left="0.39370078740157483" right="0.39370078740157483" top="0.98425196850393704" bottom="0.61" header="0.51181102362204722" footer="0.51181102362204722"/>
      <pageSetup paperSize="9" orientation="portrait" r:id="rId11"/>
      <headerFooter alignWithMargins="0"/>
    </customSheetView>
  </customSheetViews>
  <mergeCells count="6">
    <mergeCell ref="D31:M31"/>
    <mergeCell ref="D43:M43"/>
    <mergeCell ref="B4:C5"/>
    <mergeCell ref="E4:J4"/>
    <mergeCell ref="K4:M4"/>
    <mergeCell ref="D6:M6"/>
  </mergeCells>
  <phoneticPr fontId="3"/>
  <pageMargins left="0.39370078740157483" right="0.39370078740157483" top="0.98425196850393704" bottom="0.61" header="0.51181102362204722" footer="0.51181102362204722"/>
  <pageSetup paperSize="9" orientation="portrait"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I55"/>
  <sheetViews>
    <sheetView view="pageBreakPreview" zoomScaleNormal="100" zoomScaleSheetLayoutView="100" workbookViewId="0">
      <selection activeCell="I1" sqref="I1"/>
    </sheetView>
  </sheetViews>
  <sheetFormatPr defaultRowHeight="13.5"/>
  <cols>
    <col min="1" max="1" width="3.5" style="9" customWidth="1"/>
    <col min="2" max="3" width="13" style="9" customWidth="1"/>
    <col min="4" max="9" width="11.25" style="9" customWidth="1"/>
    <col min="10" max="16384" width="9" style="9"/>
  </cols>
  <sheetData>
    <row r="2" spans="2:8">
      <c r="B2" s="51" t="s">
        <v>371</v>
      </c>
      <c r="C2" s="51"/>
      <c r="G2" s="56"/>
      <c r="H2" s="56"/>
    </row>
    <row r="3" spans="2:8">
      <c r="B3" s="33" t="s">
        <v>98</v>
      </c>
      <c r="C3" s="33"/>
      <c r="D3" s="104" t="s">
        <v>315</v>
      </c>
      <c r="E3" s="104" t="s">
        <v>340</v>
      </c>
      <c r="F3" s="104" t="s">
        <v>356</v>
      </c>
      <c r="G3" s="104" t="s">
        <v>387</v>
      </c>
      <c r="H3" s="104" t="s">
        <v>413</v>
      </c>
    </row>
    <row r="4" spans="2:8">
      <c r="B4" s="29" t="s">
        <v>99</v>
      </c>
      <c r="C4" s="16" t="s">
        <v>100</v>
      </c>
      <c r="D4" s="152">
        <v>301</v>
      </c>
      <c r="E4" s="183">
        <v>307</v>
      </c>
      <c r="F4" s="183">
        <v>307</v>
      </c>
      <c r="G4" s="183">
        <v>309</v>
      </c>
      <c r="H4" s="183">
        <v>306</v>
      </c>
    </row>
    <row r="5" spans="2:8">
      <c r="B5" s="9" t="s">
        <v>232</v>
      </c>
      <c r="C5" s="42" t="s">
        <v>101</v>
      </c>
      <c r="D5" s="125">
        <v>161</v>
      </c>
      <c r="E5" s="56">
        <v>184</v>
      </c>
      <c r="F5" s="56">
        <v>198</v>
      </c>
      <c r="G5" s="230">
        <v>186</v>
      </c>
      <c r="H5" s="230" t="s">
        <v>419</v>
      </c>
    </row>
    <row r="6" spans="2:8">
      <c r="B6" s="43"/>
      <c r="C6" s="42" t="s">
        <v>102</v>
      </c>
      <c r="D6" s="125">
        <v>53.5</v>
      </c>
      <c r="E6" s="56">
        <v>59.9</v>
      </c>
      <c r="F6" s="56">
        <v>64.5</v>
      </c>
      <c r="G6" s="230">
        <v>60.2</v>
      </c>
      <c r="H6" s="230" t="s">
        <v>420</v>
      </c>
    </row>
    <row r="7" spans="2:8">
      <c r="B7" s="9" t="s">
        <v>103</v>
      </c>
      <c r="C7" s="42" t="s">
        <v>101</v>
      </c>
      <c r="D7" s="125">
        <v>194</v>
      </c>
      <c r="E7" s="56">
        <v>234</v>
      </c>
      <c r="F7" s="56">
        <v>232</v>
      </c>
      <c r="G7" s="230">
        <v>272</v>
      </c>
      <c r="H7" s="230" t="s">
        <v>421</v>
      </c>
    </row>
    <row r="8" spans="2:8">
      <c r="B8" s="43"/>
      <c r="C8" s="42" t="s">
        <v>102</v>
      </c>
      <c r="D8" s="125">
        <v>64.5</v>
      </c>
      <c r="E8" s="56">
        <v>76.2</v>
      </c>
      <c r="F8" s="56">
        <v>75.599999999999994</v>
      </c>
      <c r="G8" s="230" t="s">
        <v>391</v>
      </c>
      <c r="H8" s="230" t="s">
        <v>422</v>
      </c>
    </row>
    <row r="9" spans="2:8">
      <c r="B9" s="9" t="s">
        <v>104</v>
      </c>
      <c r="C9" s="42" t="s">
        <v>101</v>
      </c>
      <c r="D9" s="125">
        <v>267</v>
      </c>
      <c r="E9" s="56">
        <v>242</v>
      </c>
      <c r="F9" s="56">
        <v>231</v>
      </c>
      <c r="G9" s="230" t="s">
        <v>392</v>
      </c>
      <c r="H9" s="230" t="s">
        <v>423</v>
      </c>
    </row>
    <row r="10" spans="2:8">
      <c r="B10" s="43"/>
      <c r="C10" s="42" t="s">
        <v>102</v>
      </c>
      <c r="D10" s="125">
        <v>88.7</v>
      </c>
      <c r="E10" s="56">
        <v>78.8</v>
      </c>
      <c r="F10" s="56">
        <v>75.2</v>
      </c>
      <c r="G10" s="230" t="s">
        <v>393</v>
      </c>
      <c r="H10" s="230" t="s">
        <v>424</v>
      </c>
    </row>
    <row r="11" spans="2:8">
      <c r="B11" s="9" t="s">
        <v>105</v>
      </c>
      <c r="C11" s="42" t="s">
        <v>101</v>
      </c>
      <c r="D11" s="125">
        <v>214</v>
      </c>
      <c r="E11" s="56">
        <v>161</v>
      </c>
      <c r="F11" s="56">
        <v>150</v>
      </c>
      <c r="G11" s="230" t="s">
        <v>394</v>
      </c>
      <c r="H11" s="230" t="s">
        <v>425</v>
      </c>
    </row>
    <row r="12" spans="2:8">
      <c r="B12" s="43"/>
      <c r="C12" s="42" t="s">
        <v>102</v>
      </c>
      <c r="D12" s="125">
        <v>71.099999999999994</v>
      </c>
      <c r="E12" s="56">
        <v>52.4</v>
      </c>
      <c r="F12" s="56">
        <v>48.9</v>
      </c>
      <c r="G12" s="230" t="s">
        <v>395</v>
      </c>
      <c r="H12" s="230" t="s">
        <v>426</v>
      </c>
    </row>
    <row r="13" spans="2:8">
      <c r="B13" s="9" t="s">
        <v>106</v>
      </c>
      <c r="C13" s="42" t="s">
        <v>101</v>
      </c>
      <c r="D13" s="125">
        <v>215</v>
      </c>
      <c r="E13" s="56">
        <v>182</v>
      </c>
      <c r="F13" s="56">
        <v>198</v>
      </c>
      <c r="G13" s="230" t="s">
        <v>396</v>
      </c>
      <c r="H13" s="230" t="s">
        <v>427</v>
      </c>
    </row>
    <row r="14" spans="2:8">
      <c r="B14" s="6"/>
      <c r="C14" s="44" t="s">
        <v>102</v>
      </c>
      <c r="D14" s="119">
        <v>71.400000000000006</v>
      </c>
      <c r="E14" s="61">
        <v>59.3</v>
      </c>
      <c r="F14" s="61">
        <v>64.5</v>
      </c>
      <c r="G14" s="231" t="s">
        <v>397</v>
      </c>
      <c r="H14" s="231" t="s">
        <v>428</v>
      </c>
    </row>
    <row r="15" spans="2:8">
      <c r="B15" s="9" t="s">
        <v>107</v>
      </c>
      <c r="G15" s="56"/>
      <c r="H15" s="67"/>
    </row>
    <row r="16" spans="2:8">
      <c r="H16" s="56"/>
    </row>
    <row r="17" spans="1:9">
      <c r="A17"/>
      <c r="B17" s="56"/>
      <c r="C17" s="56"/>
      <c r="D17" s="56"/>
      <c r="E17" s="56"/>
      <c r="F17" s="56"/>
      <c r="G17" s="56"/>
      <c r="H17" s="56"/>
      <c r="I17" s="51"/>
    </row>
    <row r="18" spans="1:9">
      <c r="B18" s="56"/>
      <c r="C18" s="56"/>
      <c r="D18" s="56"/>
      <c r="E18" s="56"/>
      <c r="F18" s="56"/>
      <c r="G18" s="56"/>
      <c r="H18" s="56"/>
    </row>
    <row r="19" spans="1:9">
      <c r="B19" s="213" t="s">
        <v>372</v>
      </c>
      <c r="C19" s="76"/>
      <c r="D19" s="56"/>
      <c r="E19" s="76"/>
      <c r="F19" s="64"/>
      <c r="H19" s="64" t="s">
        <v>60</v>
      </c>
    </row>
    <row r="20" spans="1:9">
      <c r="B20" s="65" t="s">
        <v>109</v>
      </c>
      <c r="C20" s="77" t="s">
        <v>304</v>
      </c>
      <c r="D20" s="150" t="s">
        <v>316</v>
      </c>
      <c r="E20" s="104" t="s">
        <v>340</v>
      </c>
      <c r="F20" s="59" t="s">
        <v>356</v>
      </c>
      <c r="G20" s="59" t="s">
        <v>388</v>
      </c>
      <c r="H20" s="59" t="s">
        <v>414</v>
      </c>
    </row>
    <row r="21" spans="1:9">
      <c r="B21" s="78" t="s">
        <v>233</v>
      </c>
      <c r="C21" s="155">
        <v>122764</v>
      </c>
      <c r="D21" s="157">
        <v>122065</v>
      </c>
      <c r="E21" s="155">
        <v>126639</v>
      </c>
      <c r="F21" s="155">
        <v>137588</v>
      </c>
      <c r="G21" s="155">
        <v>146410</v>
      </c>
      <c r="H21" s="155">
        <v>158473</v>
      </c>
    </row>
    <row r="22" spans="1:9">
      <c r="B22" s="71" t="s">
        <v>59</v>
      </c>
      <c r="C22" s="71"/>
      <c r="D22" s="56"/>
      <c r="E22" s="56"/>
      <c r="F22" s="56"/>
      <c r="G22" s="56"/>
      <c r="H22" s="67"/>
    </row>
    <row r="23" spans="1:9">
      <c r="B23" s="56"/>
      <c r="C23" s="56"/>
      <c r="D23" s="56"/>
      <c r="E23" s="56"/>
      <c r="F23" s="56"/>
      <c r="G23" s="56"/>
      <c r="H23" s="67"/>
    </row>
    <row r="24" spans="1:9">
      <c r="A24"/>
      <c r="B24" s="56"/>
      <c r="C24" s="56"/>
      <c r="D24" s="56"/>
      <c r="E24" s="56"/>
      <c r="F24" s="56"/>
      <c r="G24" s="56"/>
      <c r="H24" s="67"/>
    </row>
    <row r="25" spans="1:9">
      <c r="B25" s="56"/>
      <c r="C25" s="56"/>
      <c r="D25" s="56"/>
      <c r="E25" s="56"/>
      <c r="F25" s="56"/>
      <c r="G25" s="67"/>
      <c r="H25" s="67"/>
    </row>
    <row r="26" spans="1:9">
      <c r="B26" s="97" t="s">
        <v>373</v>
      </c>
      <c r="C26" s="79"/>
      <c r="D26" s="79"/>
      <c r="E26" s="64"/>
      <c r="F26" s="64"/>
      <c r="H26" s="64" t="s">
        <v>60</v>
      </c>
    </row>
    <row r="27" spans="1:9">
      <c r="B27" s="65" t="s">
        <v>109</v>
      </c>
      <c r="C27" s="77" t="s">
        <v>304</v>
      </c>
      <c r="D27" s="165" t="s">
        <v>316</v>
      </c>
      <c r="E27" s="104" t="s">
        <v>340</v>
      </c>
      <c r="F27" s="59" t="s">
        <v>356</v>
      </c>
      <c r="G27" s="59" t="s">
        <v>388</v>
      </c>
      <c r="H27" s="59" t="s">
        <v>414</v>
      </c>
    </row>
    <row r="28" spans="1:9">
      <c r="B28" s="80" t="s">
        <v>233</v>
      </c>
      <c r="C28" s="155">
        <v>99013</v>
      </c>
      <c r="D28" s="166">
        <v>91385</v>
      </c>
      <c r="E28" s="191">
        <v>100967</v>
      </c>
      <c r="F28" s="191">
        <v>101772</v>
      </c>
      <c r="G28" s="155">
        <v>103575</v>
      </c>
      <c r="H28" s="155">
        <v>115974</v>
      </c>
    </row>
    <row r="29" spans="1:9">
      <c r="B29" s="56" t="s">
        <v>447</v>
      </c>
      <c r="C29" s="56"/>
      <c r="D29" s="56"/>
      <c r="E29" s="56"/>
      <c r="F29" s="56"/>
      <c r="G29" s="56"/>
      <c r="H29" s="67"/>
    </row>
    <row r="30" spans="1:9">
      <c r="B30" s="56"/>
      <c r="C30" s="56"/>
      <c r="D30" s="56"/>
      <c r="E30" s="56"/>
      <c r="F30" s="56"/>
      <c r="G30" s="56"/>
      <c r="H30" s="67"/>
    </row>
    <row r="31" spans="1:9">
      <c r="B31" s="56"/>
      <c r="C31" s="56"/>
      <c r="D31" s="56"/>
      <c r="E31" s="56"/>
      <c r="F31" s="56"/>
      <c r="G31" s="206"/>
      <c r="H31" s="244"/>
    </row>
    <row r="32" spans="1:9">
      <c r="B32" s="56"/>
      <c r="C32" s="56"/>
      <c r="D32" s="56"/>
      <c r="E32" s="56"/>
      <c r="F32" s="56"/>
      <c r="G32" s="56"/>
      <c r="H32" s="67"/>
    </row>
    <row r="33" spans="1:8">
      <c r="B33" s="98" t="s">
        <v>374</v>
      </c>
      <c r="C33" s="67"/>
      <c r="D33" s="56"/>
      <c r="E33" s="56"/>
      <c r="F33" s="64"/>
      <c r="H33" s="64" t="s">
        <v>60</v>
      </c>
    </row>
    <row r="34" spans="1:8">
      <c r="B34" s="65" t="s">
        <v>109</v>
      </c>
      <c r="C34" s="77" t="s">
        <v>305</v>
      </c>
      <c r="D34" s="150" t="s">
        <v>316</v>
      </c>
      <c r="E34" s="104" t="s">
        <v>340</v>
      </c>
      <c r="F34" s="59" t="s">
        <v>356</v>
      </c>
      <c r="G34" s="59" t="s">
        <v>388</v>
      </c>
      <c r="H34" s="59" t="s">
        <v>414</v>
      </c>
    </row>
    <row r="35" spans="1:8">
      <c r="B35" s="78" t="s">
        <v>233</v>
      </c>
      <c r="C35" s="154">
        <v>7726</v>
      </c>
      <c r="D35" s="157">
        <v>5912</v>
      </c>
      <c r="E35" s="184">
        <v>6053</v>
      </c>
      <c r="F35" s="184">
        <v>7514</v>
      </c>
      <c r="G35" s="155">
        <v>7797</v>
      </c>
      <c r="H35" s="155">
        <v>8699</v>
      </c>
    </row>
    <row r="36" spans="1:8">
      <c r="B36" s="56" t="s">
        <v>58</v>
      </c>
      <c r="C36" s="56"/>
      <c r="D36" s="56"/>
      <c r="E36" s="56"/>
      <c r="F36" s="56"/>
      <c r="G36" s="56"/>
      <c r="H36" s="67"/>
    </row>
    <row r="37" spans="1:8">
      <c r="A37"/>
      <c r="B37" s="56"/>
      <c r="C37" s="56"/>
      <c r="D37" s="56"/>
      <c r="E37" s="56"/>
      <c r="F37" s="56"/>
      <c r="G37" s="56"/>
      <c r="H37" s="67"/>
    </row>
    <row r="38" spans="1:8">
      <c r="A38"/>
      <c r="B38" s="56"/>
      <c r="C38" s="56"/>
      <c r="D38" s="56"/>
      <c r="E38" s="56"/>
      <c r="F38" s="56"/>
      <c r="G38" s="56"/>
      <c r="H38" s="67"/>
    </row>
    <row r="39" spans="1:8">
      <c r="B39" s="56"/>
      <c r="C39" s="56"/>
      <c r="D39" s="56"/>
      <c r="E39" s="56"/>
      <c r="F39" s="56"/>
      <c r="G39" s="56"/>
      <c r="H39" s="67"/>
    </row>
    <row r="40" spans="1:8">
      <c r="B40" s="242" t="s">
        <v>375</v>
      </c>
      <c r="C40" s="61"/>
      <c r="D40" s="61"/>
      <c r="E40" s="56"/>
      <c r="F40" s="69"/>
      <c r="H40" s="64" t="s">
        <v>60</v>
      </c>
    </row>
    <row r="41" spans="1:8">
      <c r="B41" s="65" t="s">
        <v>109</v>
      </c>
      <c r="C41" s="59" t="s">
        <v>303</v>
      </c>
      <c r="D41" s="150" t="s">
        <v>316</v>
      </c>
      <c r="E41" s="104" t="s">
        <v>340</v>
      </c>
      <c r="F41" s="59" t="s">
        <v>356</v>
      </c>
      <c r="G41" s="59" t="s">
        <v>388</v>
      </c>
      <c r="H41" s="59" t="s">
        <v>414</v>
      </c>
    </row>
    <row r="42" spans="1:8">
      <c r="B42" s="80" t="s">
        <v>233</v>
      </c>
      <c r="C42" s="155">
        <v>58506</v>
      </c>
      <c r="D42" s="157">
        <v>56017</v>
      </c>
      <c r="E42" s="185">
        <v>59780</v>
      </c>
      <c r="F42" s="185">
        <v>61399</v>
      </c>
      <c r="G42" s="155">
        <v>65596</v>
      </c>
      <c r="H42" s="155">
        <v>62562</v>
      </c>
    </row>
    <row r="43" spans="1:8">
      <c r="B43" s="71" t="s">
        <v>417</v>
      </c>
      <c r="C43" s="66"/>
      <c r="D43" s="66"/>
      <c r="E43" s="66"/>
      <c r="F43" s="66"/>
      <c r="G43" s="66"/>
      <c r="H43" s="66"/>
    </row>
    <row r="44" spans="1:8">
      <c r="A44"/>
      <c r="B44" s="56"/>
      <c r="C44" s="56"/>
      <c r="D44" s="56"/>
      <c r="E44" s="56"/>
      <c r="F44" s="56"/>
      <c r="G44" s="56"/>
      <c r="H44" s="67"/>
    </row>
    <row r="45" spans="1:8">
      <c r="A45"/>
      <c r="B45" s="56"/>
      <c r="C45" s="56"/>
      <c r="D45" s="56"/>
      <c r="E45" s="56"/>
      <c r="F45" s="56"/>
      <c r="G45" s="56"/>
      <c r="H45" s="67"/>
    </row>
    <row r="46" spans="1:8">
      <c r="B46" s="56"/>
      <c r="C46" s="56"/>
      <c r="D46" s="56"/>
      <c r="E46" s="56"/>
      <c r="F46" s="56"/>
      <c r="G46" s="56"/>
      <c r="H46" s="67"/>
    </row>
    <row r="47" spans="1:8">
      <c r="B47" s="242" t="s">
        <v>376</v>
      </c>
      <c r="C47" s="61"/>
      <c r="D47" s="61"/>
      <c r="E47" s="56"/>
      <c r="F47" s="64"/>
      <c r="H47" s="64" t="s">
        <v>60</v>
      </c>
    </row>
    <row r="48" spans="1:8">
      <c r="B48" s="65" t="s">
        <v>109</v>
      </c>
      <c r="C48" s="59" t="s">
        <v>303</v>
      </c>
      <c r="D48" s="150" t="s">
        <v>316</v>
      </c>
      <c r="E48" s="104" t="s">
        <v>340</v>
      </c>
      <c r="F48" s="59" t="s">
        <v>356</v>
      </c>
      <c r="G48" s="59" t="s">
        <v>388</v>
      </c>
      <c r="H48" s="59" t="s">
        <v>414</v>
      </c>
    </row>
    <row r="49" spans="2:9">
      <c r="B49" s="80" t="s">
        <v>233</v>
      </c>
      <c r="C49" s="155">
        <v>90626</v>
      </c>
      <c r="D49" s="157">
        <v>91558</v>
      </c>
      <c r="E49" s="185">
        <v>92854</v>
      </c>
      <c r="F49" s="185">
        <v>97911</v>
      </c>
      <c r="G49" s="155">
        <v>102408</v>
      </c>
      <c r="H49" s="155">
        <v>99751</v>
      </c>
    </row>
    <row r="50" spans="2:9">
      <c r="B50" s="71" t="s">
        <v>417</v>
      </c>
      <c r="C50" s="76"/>
      <c r="D50" s="76"/>
      <c r="E50" s="56"/>
      <c r="F50" s="56"/>
      <c r="G50" s="125"/>
      <c r="H50" s="116"/>
    </row>
    <row r="51" spans="2:9">
      <c r="B51" s="56"/>
      <c r="C51" s="56"/>
      <c r="D51" s="56"/>
      <c r="E51" s="56"/>
      <c r="F51" s="56"/>
      <c r="G51" s="56"/>
      <c r="H51" s="125"/>
      <c r="I51" s="12"/>
    </row>
    <row r="52" spans="2:9">
      <c r="B52" s="56"/>
      <c r="C52" s="56"/>
      <c r="D52" s="56"/>
      <c r="E52" s="56"/>
      <c r="F52" s="67"/>
      <c r="G52" s="67"/>
      <c r="H52" s="116"/>
      <c r="I52" s="12"/>
    </row>
    <row r="53" spans="2:9">
      <c r="F53" s="45"/>
      <c r="G53" s="45"/>
      <c r="H53" s="134"/>
      <c r="I53" s="12"/>
    </row>
    <row r="54" spans="2:9">
      <c r="D54" s="27"/>
      <c r="E54" s="27"/>
      <c r="F54" s="11"/>
      <c r="G54" s="11"/>
      <c r="H54" s="151"/>
      <c r="I54" s="12"/>
    </row>
    <row r="55" spans="2:9">
      <c r="B55" s="12"/>
      <c r="C55" s="12"/>
      <c r="D55" s="12"/>
      <c r="E55" s="12"/>
      <c r="F55" s="12"/>
      <c r="G55" s="12"/>
      <c r="H55" s="12"/>
    </row>
  </sheetData>
  <customSheetViews>
    <customSheetView guid="{E42AE2B3-2A9C-409C-9F7C-8B4CA826D25B}" showPageBreaks="1" fitToPage="1" topLeftCell="A10">
      <selection activeCell="E2" sqref="E2"/>
      <pageMargins left="0.78700000000000003" right="0.78700000000000003" top="0.98399999999999999" bottom="0.98399999999999999" header="0.51200000000000001" footer="0.51200000000000001"/>
      <pageSetup paperSize="9" orientation="portrait" r:id="rId1"/>
      <headerFooter alignWithMargins="0"/>
    </customSheetView>
    <customSheetView guid="{D282D6D6-A226-4783-9706-5CDDB3E30904}" fitToPage="1" topLeftCell="A10">
      <selection activeCell="I35" sqref="I35"/>
      <pageMargins left="0.78700000000000003" right="0.78700000000000003" top="0.98399999999999999" bottom="0.98399999999999999" header="0.51200000000000001" footer="0.51200000000000001"/>
      <pageSetup paperSize="9" scale="91" orientation="portrait" r:id="rId2"/>
      <headerFooter alignWithMargins="0"/>
    </customSheetView>
    <customSheetView guid="{228B3BAB-2E26-4368-A9A2-F2CA251735A9}" fitToPage="1" showRuler="0">
      <selection activeCell="J21" sqref="J21"/>
      <pageMargins left="0.78700000000000003" right="0.78700000000000003" top="0.98399999999999999" bottom="0.98399999999999999" header="0.51200000000000001" footer="0.51200000000000001"/>
      <pageSetup paperSize="9" orientation="portrait" horizontalDpi="400" verticalDpi="400" r:id="rId3"/>
      <headerFooter alignWithMargins="0"/>
    </customSheetView>
    <customSheetView guid="{64222206-AEFA-4CF6-BDB8-A783009B84FD}" fitToPage="1">
      <selection activeCell="J21" sqref="J21"/>
      <pageMargins left="0.78700000000000003" right="0.78700000000000003" top="0.98399999999999999" bottom="0.98399999999999999" header="0.51200000000000001" footer="0.51200000000000001"/>
      <pageSetup paperSize="9" orientation="portrait" horizontalDpi="400" verticalDpi="400" r:id="rId4"/>
      <headerFooter alignWithMargins="0"/>
    </customSheetView>
    <customSheetView guid="{8FE567EE-0299-42D7-A330-C794ECB6892E}" fitToPage="1" showRuler="0">
      <selection activeCell="J21" sqref="J21"/>
      <pageMargins left="0.78700000000000003" right="0.78700000000000003" top="0.98399999999999999" bottom="0.98399999999999999" header="0.51200000000000001" footer="0.51200000000000001"/>
      <pageSetup paperSize="9" orientation="portrait" horizontalDpi="400" verticalDpi="400" r:id="rId5"/>
      <headerFooter alignWithMargins="0"/>
    </customSheetView>
    <customSheetView guid="{60392875-C6C4-4C65-BD14-BD6AB82704C6}" fitToPage="1" topLeftCell="A22">
      <selection activeCell="I29" sqref="I29"/>
      <pageMargins left="0.78700000000000003" right="0.78700000000000003" top="0.98399999999999999" bottom="0.98399999999999999" header="0.51200000000000001" footer="0.51200000000000001"/>
      <pageSetup paperSize="9" scale="91" orientation="portrait" horizontalDpi="400" verticalDpi="400" r:id="rId6"/>
      <headerFooter alignWithMargins="0"/>
    </customSheetView>
    <customSheetView guid="{33495744-9C9C-40C7-9B4A-141C7A4D514D}" fitToPage="1" topLeftCell="A16">
      <selection activeCell="E30" sqref="E30"/>
      <pageMargins left="0.78700000000000003" right="0.78700000000000003" top="0.98399999999999999" bottom="0.98399999999999999" header="0.51200000000000001" footer="0.51200000000000001"/>
      <pageSetup paperSize="9" orientation="portrait" horizontalDpi="400" verticalDpi="400" r:id="rId7"/>
      <headerFooter alignWithMargins="0"/>
    </customSheetView>
    <customSheetView guid="{BC5F2D14-7858-407A-97D0-33F85A51D82F}" fitToPage="1" topLeftCell="A31">
      <selection activeCell="M48" sqref="M48"/>
      <pageMargins left="0.78700000000000003" right="0.78700000000000003" top="0.98399999999999999" bottom="0.98399999999999999" header="0.51200000000000001" footer="0.51200000000000001"/>
      <pageSetup paperSize="9" scale="91" orientation="portrait" r:id="rId8"/>
      <headerFooter alignWithMargins="0"/>
    </customSheetView>
    <customSheetView guid="{1505D1DF-12F1-4ACA-9DD9-B846A9995C6E}" showPageBreaks="1" fitToPage="1">
      <selection activeCell="K11" sqref="K11"/>
      <pageMargins left="0.78700000000000003" right="0.78700000000000003" top="0.98399999999999999" bottom="0.98399999999999999" header="0.51200000000000001" footer="0.51200000000000001"/>
      <pageSetup paperSize="9" scale="91" orientation="portrait" horizontalDpi="400" verticalDpi="400" r:id="rId9"/>
      <headerFooter alignWithMargins="0"/>
    </customSheetView>
    <customSheetView guid="{FACBA546-B45A-4EB8-B63F-DF2E0A0DE3CE}" scale="120" showPageBreaks="1" printArea="1" view="pageBreakPreview" topLeftCell="B19">
      <selection activeCell="H35" sqref="H35"/>
      <pageMargins left="0.39370078740157483" right="0.39370078740157483" top="0.98425196850393704" bottom="0.98425196850393704" header="0.51181102362204722" footer="0.51181102362204722"/>
      <pageSetup paperSize="9" orientation="portrait" r:id="rId10"/>
      <headerFooter alignWithMargins="0"/>
    </customSheetView>
    <customSheetView guid="{5E0907E9-959E-4590-846D-765447526767}" fitToPage="1">
      <selection activeCell="H4" sqref="H4"/>
      <pageMargins left="0.78700000000000003" right="0.78700000000000003" top="0.98399999999999999" bottom="0.98399999999999999" header="0.51200000000000001" footer="0.51200000000000001"/>
      <pageSetup paperSize="9" orientation="portrait" r:id="rId11"/>
      <headerFooter alignWithMargins="0"/>
    </customSheetView>
  </customSheetViews>
  <phoneticPr fontId="3"/>
  <pageMargins left="0.78700000000000003" right="0.78700000000000003" top="0.98399999999999999" bottom="0.98399999999999999" header="0.51200000000000001" footer="0.51200000000000001"/>
  <pageSetup paperSize="9"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K27"/>
  <sheetViews>
    <sheetView view="pageBreakPreview" zoomScaleNormal="100" zoomScaleSheetLayoutView="100" workbookViewId="0">
      <selection activeCell="I1" sqref="I1"/>
    </sheetView>
  </sheetViews>
  <sheetFormatPr defaultRowHeight="15" customHeight="1"/>
  <cols>
    <col min="1" max="1" width="3" style="9" customWidth="1"/>
    <col min="2" max="2" width="13" style="9" customWidth="1"/>
    <col min="3" max="8" width="11.25" style="9" customWidth="1"/>
    <col min="9" max="9" width="7.625" style="9" customWidth="1"/>
    <col min="10" max="10" width="8.5" style="9" bestFit="1" customWidth="1"/>
    <col min="11" max="16384" width="9" style="9"/>
  </cols>
  <sheetData>
    <row r="2" spans="1:11" ht="15" customHeight="1">
      <c r="A2" s="108"/>
      <c r="B2" s="109" t="s">
        <v>377</v>
      </c>
      <c r="C2" s="111"/>
      <c r="D2" s="110"/>
      <c r="E2" s="112"/>
    </row>
    <row r="3" spans="1:11" ht="15" customHeight="1">
      <c r="A3" s="108"/>
      <c r="B3" s="163" t="s">
        <v>233</v>
      </c>
      <c r="C3" s="111"/>
      <c r="D3" s="110"/>
      <c r="E3" s="112"/>
      <c r="G3" s="112"/>
      <c r="H3" s="112" t="s">
        <v>60</v>
      </c>
    </row>
    <row r="4" spans="1:11" ht="15" customHeight="1">
      <c r="A4" s="108"/>
      <c r="B4" s="198" t="s">
        <v>109</v>
      </c>
      <c r="C4" s="113" t="s">
        <v>304</v>
      </c>
      <c r="D4" s="115" t="s">
        <v>316</v>
      </c>
      <c r="E4" s="115" t="s">
        <v>341</v>
      </c>
      <c r="F4" s="114" t="s">
        <v>357</v>
      </c>
      <c r="G4" s="115" t="s">
        <v>387</v>
      </c>
      <c r="H4" s="115" t="s">
        <v>413</v>
      </c>
      <c r="I4" s="56"/>
      <c r="J4" s="56"/>
      <c r="K4" s="56"/>
    </row>
    <row r="5" spans="1:11" ht="15" customHeight="1">
      <c r="A5" s="108"/>
      <c r="B5" s="200" t="s">
        <v>97</v>
      </c>
      <c r="C5" s="193">
        <f>C6+C7+C8+C9+C10+C11+C12+C13+C14+C15+C16+C17+C18</f>
        <v>357368</v>
      </c>
      <c r="D5" s="193">
        <f>D6+D7+D8+D9+D10+D11+D12+D13+D14+D15+D16+D17+D18</f>
        <v>324604</v>
      </c>
      <c r="E5" s="194">
        <f>E6+E7+E8+E9+E10+E11+E12+E13+E14+E15+E16+E17+E18</f>
        <v>334962</v>
      </c>
      <c r="F5" s="207">
        <f>F6+F7+F8+F9+F10+F11+F12+F13+F14+F15+F16+F17+F18</f>
        <v>306986</v>
      </c>
      <c r="G5" s="207">
        <v>307492</v>
      </c>
      <c r="H5" s="207">
        <v>277696</v>
      </c>
    </row>
    <row r="6" spans="1:11" ht="15" customHeight="1">
      <c r="A6" s="108"/>
      <c r="B6" s="199" t="s">
        <v>324</v>
      </c>
      <c r="C6" s="196">
        <v>20320</v>
      </c>
      <c r="D6" s="196">
        <v>23777</v>
      </c>
      <c r="E6" s="31">
        <v>21021</v>
      </c>
      <c r="F6" s="31">
        <v>24125</v>
      </c>
      <c r="G6" s="31">
        <v>17211</v>
      </c>
      <c r="H6" s="31">
        <v>14320</v>
      </c>
    </row>
    <row r="7" spans="1:11" ht="15" customHeight="1">
      <c r="A7" s="108"/>
      <c r="B7" s="199" t="s">
        <v>325</v>
      </c>
      <c r="C7" s="196">
        <v>31793</v>
      </c>
      <c r="D7" s="196">
        <v>23818</v>
      </c>
      <c r="E7" s="31">
        <v>21898</v>
      </c>
      <c r="F7" s="31">
        <v>21729</v>
      </c>
      <c r="G7" s="31">
        <v>24278</v>
      </c>
      <c r="H7" s="31">
        <v>27101</v>
      </c>
    </row>
    <row r="8" spans="1:11" ht="15" customHeight="1">
      <c r="A8" s="108"/>
      <c r="B8" s="199" t="s">
        <v>326</v>
      </c>
      <c r="C8" s="197">
        <v>36083</v>
      </c>
      <c r="D8" s="196">
        <v>36402</v>
      </c>
      <c r="E8" s="31">
        <v>35479</v>
      </c>
      <c r="F8" s="31">
        <v>28301</v>
      </c>
      <c r="G8" s="31">
        <v>31161</v>
      </c>
      <c r="H8" s="31">
        <v>9459</v>
      </c>
    </row>
    <row r="9" spans="1:11" s="50" customFormat="1" ht="15" customHeight="1">
      <c r="A9" s="108"/>
      <c r="B9" s="199" t="s">
        <v>327</v>
      </c>
      <c r="C9" s="196">
        <v>23424</v>
      </c>
      <c r="D9" s="196">
        <v>30012</v>
      </c>
      <c r="E9" s="31">
        <v>34061</v>
      </c>
      <c r="F9" s="31">
        <v>31417</v>
      </c>
      <c r="G9" s="31">
        <v>31474</v>
      </c>
      <c r="H9" s="31">
        <v>29966</v>
      </c>
    </row>
    <row r="10" spans="1:11" ht="15" customHeight="1">
      <c r="A10" s="108"/>
      <c r="B10" s="199" t="s">
        <v>328</v>
      </c>
      <c r="C10" s="196">
        <v>24442</v>
      </c>
      <c r="D10" s="196">
        <v>20180</v>
      </c>
      <c r="E10" s="31">
        <v>24073</v>
      </c>
      <c r="F10" s="31">
        <v>26156</v>
      </c>
      <c r="G10" s="31">
        <v>26574</v>
      </c>
      <c r="H10" s="31">
        <v>28544</v>
      </c>
    </row>
    <row r="11" spans="1:11" ht="15" customHeight="1">
      <c r="A11" s="108"/>
      <c r="B11" s="199" t="s">
        <v>329</v>
      </c>
      <c r="C11" s="196">
        <v>26363</v>
      </c>
      <c r="D11" s="196">
        <v>18048</v>
      </c>
      <c r="E11" s="31">
        <v>27299</v>
      </c>
      <c r="F11" s="31">
        <v>23700</v>
      </c>
      <c r="G11" s="31">
        <v>20067</v>
      </c>
      <c r="H11" s="31">
        <v>19411</v>
      </c>
    </row>
    <row r="12" spans="1:11" ht="15" customHeight="1">
      <c r="A12" s="108"/>
      <c r="B12" s="199" t="s">
        <v>360</v>
      </c>
      <c r="C12" s="196">
        <v>33908</v>
      </c>
      <c r="D12" s="196">
        <v>19434</v>
      </c>
      <c r="E12" s="31">
        <v>29415</v>
      </c>
      <c r="F12" s="31">
        <v>25732</v>
      </c>
      <c r="G12" s="31">
        <v>25603</v>
      </c>
      <c r="H12" s="31">
        <v>25729</v>
      </c>
    </row>
    <row r="13" spans="1:11" ht="15" customHeight="1">
      <c r="A13" s="108"/>
      <c r="B13" s="199" t="s">
        <v>330</v>
      </c>
      <c r="C13" s="197">
        <v>23639</v>
      </c>
      <c r="D13" s="196">
        <v>22402</v>
      </c>
      <c r="E13" s="31">
        <v>21418</v>
      </c>
      <c r="F13" s="31">
        <v>22214</v>
      </c>
      <c r="G13" s="31">
        <v>27895</v>
      </c>
      <c r="H13" s="31">
        <v>27342</v>
      </c>
    </row>
    <row r="14" spans="1:11" ht="15" customHeight="1">
      <c r="A14" s="108"/>
      <c r="B14" s="199" t="s">
        <v>361</v>
      </c>
      <c r="C14" s="196">
        <v>29298</v>
      </c>
      <c r="D14" s="196">
        <v>27311</v>
      </c>
      <c r="E14" s="31">
        <v>26558</v>
      </c>
      <c r="F14" s="31">
        <v>24648</v>
      </c>
      <c r="G14" s="31">
        <v>22299</v>
      </c>
      <c r="H14" s="31">
        <v>22665</v>
      </c>
    </row>
    <row r="15" spans="1:11" ht="15" customHeight="1">
      <c r="A15" s="108"/>
      <c r="B15" s="199" t="s">
        <v>331</v>
      </c>
      <c r="C15" s="196">
        <v>25017</v>
      </c>
      <c r="D15" s="196">
        <v>24423</v>
      </c>
      <c r="E15" s="31">
        <v>20513</v>
      </c>
      <c r="F15" s="31">
        <v>18453</v>
      </c>
      <c r="G15" s="31">
        <v>17997</v>
      </c>
      <c r="H15" s="31">
        <v>16277</v>
      </c>
    </row>
    <row r="16" spans="1:11" ht="15" customHeight="1">
      <c r="A16" s="108"/>
      <c r="B16" s="199" t="s">
        <v>332</v>
      </c>
      <c r="C16" s="196">
        <v>26648</v>
      </c>
      <c r="D16" s="196">
        <v>28326</v>
      </c>
      <c r="E16" s="31">
        <v>23496</v>
      </c>
      <c r="F16" s="31">
        <v>21213</v>
      </c>
      <c r="G16" s="31">
        <v>20159</v>
      </c>
      <c r="H16" s="31">
        <v>20963</v>
      </c>
    </row>
    <row r="17" spans="1:11" ht="15" customHeight="1">
      <c r="A17" s="108"/>
      <c r="B17" s="199" t="s">
        <v>333</v>
      </c>
      <c r="C17" s="196">
        <v>27857</v>
      </c>
      <c r="D17" s="196">
        <v>27520</v>
      </c>
      <c r="E17" s="31">
        <v>25554</v>
      </c>
      <c r="F17" s="31">
        <v>20952</v>
      </c>
      <c r="G17" s="31">
        <v>24051</v>
      </c>
      <c r="H17" s="31">
        <v>18165</v>
      </c>
      <c r="I17" s="56"/>
      <c r="J17" s="56"/>
      <c r="K17" s="56"/>
    </row>
    <row r="18" spans="1:11" ht="15" customHeight="1">
      <c r="A18" s="108"/>
      <c r="B18" s="199" t="s">
        <v>334</v>
      </c>
      <c r="C18" s="197">
        <v>28576</v>
      </c>
      <c r="D18" s="196">
        <v>22951</v>
      </c>
      <c r="E18" s="31">
        <v>24177</v>
      </c>
      <c r="F18" s="208">
        <v>18346</v>
      </c>
      <c r="G18" s="208">
        <v>18723</v>
      </c>
      <c r="H18" s="208">
        <v>17754</v>
      </c>
      <c r="K18" s="56"/>
    </row>
    <row r="19" spans="1:11" ht="15" customHeight="1">
      <c r="B19" s="195"/>
      <c r="C19" s="195"/>
      <c r="D19" s="195"/>
      <c r="E19" s="195"/>
      <c r="F19" s="195"/>
      <c r="G19" s="195"/>
      <c r="H19" s="195"/>
      <c r="K19" s="56"/>
    </row>
    <row r="20" spans="1:11" ht="15" customHeight="1">
      <c r="B20" s="164" t="s">
        <v>335</v>
      </c>
      <c r="C20" s="164"/>
      <c r="D20" s="164"/>
      <c r="E20" s="164"/>
      <c r="F20" s="164"/>
      <c r="K20" s="56"/>
    </row>
    <row r="21" spans="1:11" ht="15" customHeight="1">
      <c r="K21" s="56"/>
    </row>
    <row r="22" spans="1:11" ht="15" customHeight="1">
      <c r="K22" s="56"/>
    </row>
    <row r="23" spans="1:11" ht="15" customHeight="1">
      <c r="K23" s="56"/>
    </row>
    <row r="24" spans="1:11" ht="15" customHeight="1">
      <c r="K24" s="56"/>
    </row>
    <row r="25" spans="1:11" ht="15" customHeight="1">
      <c r="K25" s="56"/>
    </row>
    <row r="26" spans="1:11" ht="15" customHeight="1">
      <c r="K26" s="56"/>
    </row>
    <row r="27" spans="1:11" ht="15" customHeight="1">
      <c r="K27" s="56"/>
    </row>
  </sheetData>
  <customSheetViews>
    <customSheetView guid="{E42AE2B3-2A9C-409C-9F7C-8B4CA826D25B}" showPageBreaks="1" fitToPage="1">
      <selection activeCell="E2" sqref="E2"/>
      <pageMargins left="0.39370078740157483" right="0.39370078740157483" top="0.98425196850393704" bottom="0.77" header="0.51181102362204722" footer="0.51181102362204722"/>
      <pageSetup paperSize="9" orientation="portrait" r:id="rId1"/>
      <headerFooter alignWithMargins="0"/>
    </customSheetView>
    <customSheetView guid="{D282D6D6-A226-4783-9706-5CDDB3E30904}" fitToPage="1">
      <pageMargins left="0.39370078740157483" right="0.39370078740157483" top="0.98425196850393704" bottom="0.77" header="0.51181102362204722" footer="0.51181102362204722"/>
      <pageSetup paperSize="9" orientation="portrait" r:id="rId2"/>
      <headerFooter alignWithMargins="0"/>
    </customSheetView>
    <customSheetView guid="{228B3BAB-2E26-4368-A9A2-F2CA251735A9}" fitToPage="1" showRuler="0">
      <pageMargins left="0.39370078740157483" right="0.39370078740157483" top="0.98425196850393704" bottom="0.77" header="0.51181102362204722" footer="0.51181102362204722"/>
      <pageSetup paperSize="9" scale="92" orientation="portrait" horizontalDpi="400" verticalDpi="400" r:id="rId3"/>
      <headerFooter alignWithMargins="0"/>
    </customSheetView>
    <customSheetView guid="{64222206-AEFA-4CF6-BDB8-A783009B84FD}" fitToPage="1">
      <pageMargins left="0.39370078740157483" right="0.39370078740157483" top="0.98425196850393704" bottom="0.77" header="0.51181102362204722" footer="0.51181102362204722"/>
      <pageSetup paperSize="9" scale="92" orientation="portrait" horizontalDpi="400" verticalDpi="400" r:id="rId4"/>
      <headerFooter alignWithMargins="0"/>
    </customSheetView>
    <customSheetView guid="{8FE567EE-0299-42D7-A330-C794ECB6892E}" fitToPage="1" showRuler="0">
      <pageMargins left="0.39370078740157483" right="0.39370078740157483" top="0.98425196850393704" bottom="0.77" header="0.51181102362204722" footer="0.51181102362204722"/>
      <pageSetup paperSize="9" scale="92" orientation="portrait" horizontalDpi="400" verticalDpi="400" r:id="rId5"/>
      <headerFooter alignWithMargins="0"/>
    </customSheetView>
    <customSheetView guid="{60392875-C6C4-4C65-BD14-BD6AB82704C6}" fitToPage="1" topLeftCell="A13">
      <selection activeCell="G5" sqref="G5"/>
      <pageMargins left="0.39370078740157483" right="0.39370078740157483" top="0.98425196850393704" bottom="0.77" header="0.51181102362204722" footer="0.51181102362204722"/>
      <pageSetup paperSize="9" scale="88" orientation="portrait" horizontalDpi="400" verticalDpi="400" r:id="rId6"/>
      <headerFooter alignWithMargins="0"/>
    </customSheetView>
    <customSheetView guid="{33495744-9C9C-40C7-9B4A-141C7A4D514D}" fitToPage="1">
      <selection activeCell="G5" sqref="G5"/>
      <pageMargins left="0.39370078740157483" right="0.39370078740157483" top="0.98425196850393704" bottom="0.77" header="0.51181102362204722" footer="0.51181102362204722"/>
      <pageSetup paperSize="9" scale="88" orientation="portrait" horizontalDpi="400" verticalDpi="400" r:id="rId7"/>
      <headerFooter alignWithMargins="0"/>
    </customSheetView>
    <customSheetView guid="{BC5F2D14-7858-407A-97D0-33F85A51D82F}" fitToPage="1">
      <selection activeCell="D2" sqref="D2"/>
      <pageMargins left="0.39370078740157483" right="0.39370078740157483" top="0.98425196850393704" bottom="0.77" header="0.51181102362204722" footer="0.51181102362204722"/>
      <pageSetup paperSize="9" orientation="portrait" r:id="rId8"/>
      <headerFooter alignWithMargins="0"/>
    </customSheetView>
    <customSheetView guid="{1505D1DF-12F1-4ACA-9DD9-B846A9995C6E}" fitToPage="1">
      <selection activeCell="G5" sqref="G5"/>
      <pageMargins left="0.39370078740157483" right="0.39370078740157483" top="0.98425196850393704" bottom="0.77" header="0.51181102362204722" footer="0.51181102362204722"/>
      <pageSetup paperSize="9" scale="88" orientation="portrait" horizontalDpi="400" verticalDpi="400" r:id="rId9"/>
      <headerFooter alignWithMargins="0"/>
    </customSheetView>
    <customSheetView guid="{FACBA546-B45A-4EB8-B63F-DF2E0A0DE3CE}" scale="120" showPageBreaks="1" fitToPage="1" printArea="1" view="pageBreakPreview">
      <selection activeCell="I1" sqref="I1"/>
      <pageMargins left="0.39370078740157483" right="0.39370078740157483" top="0.98425196850393704" bottom="0.77" header="0.51181102362204722" footer="0.51181102362204722"/>
      <pageSetup paperSize="9" orientation="portrait" r:id="rId10"/>
      <headerFooter alignWithMargins="0"/>
    </customSheetView>
    <customSheetView guid="{5E0907E9-959E-4590-846D-765447526767}" fitToPage="1">
      <selection activeCell="H5" sqref="H5"/>
      <pageMargins left="0.39370078740157483" right="0.39370078740157483" top="0.98425196850393704" bottom="0.77" header="0.51181102362204722" footer="0.51181102362204722"/>
      <pageSetup paperSize="9" orientation="portrait" r:id="rId11"/>
      <headerFooter alignWithMargins="0"/>
    </customSheetView>
  </customSheetViews>
  <phoneticPr fontId="3"/>
  <pageMargins left="0.39370078740157483" right="0.39370078740157483" top="0.98425196850393704" bottom="0.77" header="0.51181102362204722" footer="0.51181102362204722"/>
  <pageSetup paperSize="9"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48"/>
  <sheetViews>
    <sheetView view="pageBreakPreview" zoomScaleNormal="100" zoomScaleSheetLayoutView="100" workbookViewId="0">
      <selection activeCell="K1" sqref="K1"/>
    </sheetView>
  </sheetViews>
  <sheetFormatPr defaultRowHeight="13.5"/>
  <cols>
    <col min="1" max="1" width="3.625" style="9" customWidth="1"/>
    <col min="2" max="2" width="12.25" style="9" customWidth="1"/>
    <col min="3" max="8" width="9.125" style="9" customWidth="1"/>
    <col min="9" max="10" width="10.5" style="9" customWidth="1"/>
    <col min="11" max="16384" width="9" style="9"/>
  </cols>
  <sheetData>
    <row r="1" spans="1:10">
      <c r="A1" s="56"/>
      <c r="B1" s="56"/>
      <c r="C1" s="56"/>
      <c r="D1" s="56"/>
      <c r="E1" s="56"/>
      <c r="F1" s="56"/>
      <c r="G1" s="56"/>
      <c r="H1" s="56"/>
      <c r="I1" s="56"/>
      <c r="J1" s="56"/>
    </row>
    <row r="2" spans="1:10">
      <c r="A2" s="56"/>
      <c r="B2" s="51" t="s">
        <v>378</v>
      </c>
      <c r="C2" s="56"/>
      <c r="D2" s="56"/>
      <c r="E2" s="56"/>
      <c r="F2" s="56"/>
      <c r="G2" s="56"/>
      <c r="H2" s="56"/>
      <c r="I2" s="56"/>
      <c r="J2" s="56"/>
    </row>
    <row r="3" spans="1:10">
      <c r="A3" s="56"/>
      <c r="B3" s="61"/>
      <c r="C3" s="61"/>
      <c r="D3" s="61"/>
      <c r="E3" s="61"/>
      <c r="F3" s="61"/>
      <c r="G3" s="61"/>
      <c r="H3" s="61"/>
      <c r="I3" s="310" t="s">
        <v>136</v>
      </c>
      <c r="J3" s="310"/>
    </row>
    <row r="4" spans="1:10">
      <c r="A4" s="56"/>
      <c r="B4" s="284" t="s">
        <v>137</v>
      </c>
      <c r="C4" s="279" t="s">
        <v>138</v>
      </c>
      <c r="D4" s="281"/>
      <c r="E4" s="279" t="s">
        <v>139</v>
      </c>
      <c r="F4" s="281"/>
      <c r="G4" s="279" t="s">
        <v>140</v>
      </c>
      <c r="H4" s="281"/>
      <c r="I4" s="279" t="s">
        <v>141</v>
      </c>
      <c r="J4" s="280"/>
    </row>
    <row r="5" spans="1:10">
      <c r="A5" s="56"/>
      <c r="B5" s="287"/>
      <c r="C5" s="58" t="s">
        <v>22</v>
      </c>
      <c r="D5" s="73" t="s">
        <v>23</v>
      </c>
      <c r="E5" s="58" t="s">
        <v>22</v>
      </c>
      <c r="F5" s="73" t="s">
        <v>23</v>
      </c>
      <c r="G5" s="58" t="s">
        <v>22</v>
      </c>
      <c r="H5" s="73" t="s">
        <v>23</v>
      </c>
      <c r="I5" s="58" t="s">
        <v>22</v>
      </c>
      <c r="J5" s="73" t="s">
        <v>23</v>
      </c>
    </row>
    <row r="6" spans="1:10">
      <c r="A6" s="56"/>
      <c r="B6" s="56"/>
      <c r="C6" s="56"/>
      <c r="D6" s="56"/>
      <c r="E6" s="56"/>
      <c r="F6" s="56"/>
      <c r="G6" s="56"/>
      <c r="H6" s="56"/>
      <c r="I6" s="56"/>
      <c r="J6" s="56"/>
    </row>
    <row r="7" spans="1:10">
      <c r="A7" s="56"/>
      <c r="B7" s="68" t="s">
        <v>306</v>
      </c>
      <c r="C7" s="70">
        <f>SUM(E7+G7+I7+C18+L18+G18+I18+C29+G29+I29)</f>
        <v>13971</v>
      </c>
      <c r="D7" s="70">
        <f>SUM(F7+H7+J7+D18+F18+H18+J18+D29+E29+H29+J29)</f>
        <v>523080</v>
      </c>
      <c r="E7" s="70">
        <v>1437</v>
      </c>
      <c r="F7" s="70">
        <v>65800</v>
      </c>
      <c r="G7" s="70">
        <v>993</v>
      </c>
      <c r="H7" s="70">
        <v>79662</v>
      </c>
      <c r="I7" s="70">
        <v>1873</v>
      </c>
      <c r="J7" s="70">
        <v>18581</v>
      </c>
    </row>
    <row r="8" spans="1:10">
      <c r="A8" s="56"/>
      <c r="B8" s="100" t="s">
        <v>316</v>
      </c>
      <c r="C8" s="153">
        <f>SUM(E8+G8+I8+C19+E19+G19+I19+C30+G30+I30)</f>
        <v>14367</v>
      </c>
      <c r="D8" s="153">
        <f>SUM(F8+H8+J8+D19+F19+H19+J19+D30+E30+H30+J30)</f>
        <v>518487</v>
      </c>
      <c r="E8" s="153">
        <v>1393</v>
      </c>
      <c r="F8" s="153">
        <v>51191</v>
      </c>
      <c r="G8" s="153">
        <v>1032</v>
      </c>
      <c r="H8" s="153">
        <v>84704</v>
      </c>
      <c r="I8" s="153">
        <v>1779</v>
      </c>
      <c r="J8" s="153">
        <v>18712</v>
      </c>
    </row>
    <row r="9" spans="1:10">
      <c r="A9" s="56"/>
      <c r="B9" s="100" t="s">
        <v>341</v>
      </c>
      <c r="C9" s="167">
        <f>SUM(E9+G9+I9+C20+E20+G20+I20+C31+G31+I31+C42)</f>
        <v>15626</v>
      </c>
      <c r="D9" s="167">
        <f>SUM(F9+H9+J9+D20+F20+H20+J20+D31+E31+H31+J31+D42)</f>
        <v>565040</v>
      </c>
      <c r="E9" s="10">
        <v>1403</v>
      </c>
      <c r="F9" s="10">
        <v>51139</v>
      </c>
      <c r="G9" s="10">
        <v>1021</v>
      </c>
      <c r="H9" s="10">
        <v>79662</v>
      </c>
      <c r="I9" s="10">
        <v>1585</v>
      </c>
      <c r="J9" s="10">
        <v>19323</v>
      </c>
    </row>
    <row r="10" spans="1:10">
      <c r="A10" s="56"/>
      <c r="B10" s="100" t="s">
        <v>357</v>
      </c>
      <c r="C10" s="62">
        <f>E10+G10+I10+C21+E21+G21+I21+C32+G32+I32+C43</f>
        <v>15914</v>
      </c>
      <c r="D10" s="62">
        <f>F10+H10+J10+D21+F21+H21+J21+D32+E32+H32+J32+D43</f>
        <v>530121</v>
      </c>
      <c r="E10" s="62">
        <v>1358</v>
      </c>
      <c r="F10" s="62">
        <v>54339</v>
      </c>
      <c r="G10" s="62">
        <v>808</v>
      </c>
      <c r="H10" s="62">
        <v>78611</v>
      </c>
      <c r="I10" s="62">
        <v>1986</v>
      </c>
      <c r="J10" s="62">
        <v>22337</v>
      </c>
    </row>
    <row r="11" spans="1:10">
      <c r="A11" s="56"/>
      <c r="B11" s="100" t="s">
        <v>387</v>
      </c>
      <c r="C11" s="62">
        <f>SUM(E11+G11+I11+C22+E22+G22+I22+C33+G33+I33+C44)</f>
        <v>16756</v>
      </c>
      <c r="D11" s="62">
        <f>SUM(F11+H11+J11+D22+F22+H22+J22+D33+E33+H33+J33+D44)</f>
        <v>553636</v>
      </c>
      <c r="E11" s="62">
        <v>1366</v>
      </c>
      <c r="F11" s="62">
        <v>57327</v>
      </c>
      <c r="G11" s="62">
        <v>860</v>
      </c>
      <c r="H11" s="62">
        <v>94758</v>
      </c>
      <c r="I11" s="62">
        <v>2070</v>
      </c>
      <c r="J11" s="62">
        <v>21797</v>
      </c>
    </row>
    <row r="12" spans="1:10">
      <c r="A12" s="56"/>
      <c r="B12" s="100" t="s">
        <v>413</v>
      </c>
      <c r="C12" s="62">
        <f>SUM(E12+G12+I12+C23+E23+G23+I23+C34+G34+I34+C45)</f>
        <v>14490</v>
      </c>
      <c r="D12" s="62">
        <f>SUM(F12+H12+J12+D23+F23+H23+J23+D34+E34+H34+J34+D45)</f>
        <v>521519</v>
      </c>
      <c r="E12" s="62">
        <v>1633</v>
      </c>
      <c r="F12" s="62">
        <v>74306</v>
      </c>
      <c r="G12" s="62">
        <v>924</v>
      </c>
      <c r="H12" s="62">
        <v>98037</v>
      </c>
      <c r="I12" s="62">
        <v>2367</v>
      </c>
      <c r="J12" s="62">
        <v>21644</v>
      </c>
    </row>
    <row r="13" spans="1:10">
      <c r="A13" s="56"/>
      <c r="B13" s="73"/>
      <c r="C13" s="61"/>
      <c r="D13" s="61"/>
      <c r="E13" s="61"/>
      <c r="F13" s="61"/>
      <c r="G13" s="61"/>
      <c r="H13" s="61"/>
      <c r="I13" s="61"/>
      <c r="J13" s="61"/>
    </row>
    <row r="14" spans="1:10">
      <c r="A14" s="56"/>
      <c r="B14" s="73"/>
      <c r="C14" s="61"/>
      <c r="D14" s="61"/>
      <c r="E14" s="61"/>
      <c r="F14" s="61"/>
      <c r="G14" s="61"/>
      <c r="H14" s="61"/>
      <c r="I14" s="61"/>
      <c r="J14" s="61"/>
    </row>
    <row r="15" spans="1:10">
      <c r="A15" s="56"/>
      <c r="B15" s="284" t="s">
        <v>137</v>
      </c>
      <c r="C15" s="279" t="s">
        <v>142</v>
      </c>
      <c r="D15" s="281"/>
      <c r="E15" s="311" t="s">
        <v>57</v>
      </c>
      <c r="F15" s="311"/>
      <c r="G15" s="279" t="s">
        <v>143</v>
      </c>
      <c r="H15" s="281"/>
      <c r="I15" s="279" t="s">
        <v>144</v>
      </c>
      <c r="J15" s="280"/>
    </row>
    <row r="16" spans="1:10">
      <c r="A16" s="56"/>
      <c r="B16" s="287"/>
      <c r="C16" s="58" t="s">
        <v>22</v>
      </c>
      <c r="D16" s="73" t="s">
        <v>23</v>
      </c>
      <c r="E16" s="75" t="s">
        <v>22</v>
      </c>
      <c r="F16" s="73" t="s">
        <v>23</v>
      </c>
      <c r="G16" s="58" t="s">
        <v>22</v>
      </c>
      <c r="H16" s="73" t="s">
        <v>23</v>
      </c>
      <c r="I16" s="58" t="s">
        <v>22</v>
      </c>
      <c r="J16" s="73" t="s">
        <v>23</v>
      </c>
    </row>
    <row r="17" spans="1:12">
      <c r="A17" s="56"/>
      <c r="B17" s="68"/>
      <c r="C17" s="56"/>
      <c r="D17" s="56"/>
      <c r="E17" s="56"/>
      <c r="F17" s="56"/>
      <c r="G17" s="56"/>
      <c r="H17" s="56"/>
      <c r="I17" s="56"/>
      <c r="J17" s="56"/>
      <c r="L17" s="137"/>
    </row>
    <row r="18" spans="1:12">
      <c r="A18" s="56"/>
      <c r="B18" s="68" t="s">
        <v>306</v>
      </c>
      <c r="C18" s="70">
        <v>2557</v>
      </c>
      <c r="D18" s="70">
        <v>110230</v>
      </c>
      <c r="E18" s="91">
        <v>978</v>
      </c>
      <c r="F18" s="70">
        <v>33968</v>
      </c>
      <c r="G18" s="70">
        <v>294</v>
      </c>
      <c r="H18" s="70">
        <v>25907</v>
      </c>
      <c r="I18" s="70">
        <v>594</v>
      </c>
      <c r="J18" s="70">
        <v>23334</v>
      </c>
      <c r="L18" s="137"/>
    </row>
    <row r="19" spans="1:12">
      <c r="A19" s="56"/>
      <c r="B19" s="100" t="s">
        <v>316</v>
      </c>
      <c r="C19" s="70">
        <v>2405</v>
      </c>
      <c r="D19" s="70">
        <v>108254</v>
      </c>
      <c r="E19" s="209">
        <v>1110</v>
      </c>
      <c r="F19" s="70">
        <v>30873</v>
      </c>
      <c r="G19" s="70">
        <v>344</v>
      </c>
      <c r="H19" s="70">
        <v>24459</v>
      </c>
      <c r="I19" s="70">
        <v>602</v>
      </c>
      <c r="J19" s="70">
        <v>29762</v>
      </c>
    </row>
    <row r="20" spans="1:12">
      <c r="A20" s="56"/>
      <c r="B20" s="100" t="s">
        <v>341</v>
      </c>
      <c r="C20" s="62">
        <v>3052</v>
      </c>
      <c r="D20" s="62">
        <v>119962</v>
      </c>
      <c r="E20" s="186">
        <v>1245</v>
      </c>
      <c r="F20" s="62">
        <v>39189</v>
      </c>
      <c r="G20" s="62">
        <v>380</v>
      </c>
      <c r="H20" s="62">
        <v>27528</v>
      </c>
      <c r="I20" s="62">
        <v>668</v>
      </c>
      <c r="J20" s="62">
        <v>32208</v>
      </c>
    </row>
    <row r="21" spans="1:12">
      <c r="A21" s="56"/>
      <c r="B21" s="100" t="s">
        <v>357</v>
      </c>
      <c r="C21" s="62">
        <v>3449</v>
      </c>
      <c r="D21" s="62">
        <v>112616</v>
      </c>
      <c r="E21" s="62">
        <v>1229</v>
      </c>
      <c r="F21" s="62">
        <v>38553</v>
      </c>
      <c r="G21" s="62">
        <v>350</v>
      </c>
      <c r="H21" s="62">
        <v>23580</v>
      </c>
      <c r="I21" s="62">
        <v>631</v>
      </c>
      <c r="J21" s="62">
        <v>31495</v>
      </c>
    </row>
    <row r="22" spans="1:12">
      <c r="A22" s="56"/>
      <c r="B22" s="100" t="s">
        <v>387</v>
      </c>
      <c r="C22" s="62">
        <v>4353</v>
      </c>
      <c r="D22" s="62">
        <v>113370</v>
      </c>
      <c r="E22" s="62">
        <v>1142</v>
      </c>
      <c r="F22" s="62">
        <v>38659</v>
      </c>
      <c r="G22" s="62">
        <v>294</v>
      </c>
      <c r="H22" s="62">
        <v>18833</v>
      </c>
      <c r="I22" s="62">
        <v>632</v>
      </c>
      <c r="J22" s="62">
        <v>35553</v>
      </c>
    </row>
    <row r="23" spans="1:12">
      <c r="A23" s="56"/>
      <c r="B23" s="100" t="s">
        <v>413</v>
      </c>
      <c r="C23" s="62">
        <v>868</v>
      </c>
      <c r="D23" s="62">
        <v>44269</v>
      </c>
      <c r="E23" s="62">
        <v>1614</v>
      </c>
      <c r="F23" s="62">
        <v>42265</v>
      </c>
      <c r="G23" s="62">
        <v>331</v>
      </c>
      <c r="H23" s="62">
        <v>26788</v>
      </c>
      <c r="I23" s="62">
        <v>630</v>
      </c>
      <c r="J23" s="62">
        <v>36251</v>
      </c>
    </row>
    <row r="24" spans="1:12">
      <c r="A24" s="56"/>
      <c r="B24" s="73"/>
      <c r="C24" s="61"/>
      <c r="D24" s="61"/>
      <c r="E24" s="61"/>
      <c r="F24" s="61"/>
      <c r="G24" s="61"/>
      <c r="H24" s="61"/>
      <c r="I24" s="61"/>
      <c r="J24" s="61"/>
    </row>
    <row r="25" spans="1:12">
      <c r="A25" s="56"/>
      <c r="B25" s="73"/>
      <c r="C25" s="61"/>
      <c r="D25" s="61"/>
      <c r="E25" s="61"/>
      <c r="F25" s="61"/>
      <c r="G25" s="61"/>
      <c r="H25" s="61"/>
      <c r="I25" s="67"/>
      <c r="J25" s="67"/>
    </row>
    <row r="26" spans="1:12">
      <c r="A26" s="56"/>
      <c r="B26" s="284" t="s">
        <v>137</v>
      </c>
      <c r="C26" s="279" t="s">
        <v>145</v>
      </c>
      <c r="D26" s="281"/>
      <c r="E26" s="279" t="s">
        <v>146</v>
      </c>
      <c r="F26" s="281"/>
      <c r="G26" s="279" t="s">
        <v>147</v>
      </c>
      <c r="H26" s="281"/>
      <c r="I26" s="210" t="s">
        <v>21</v>
      </c>
      <c r="J26" s="183"/>
    </row>
    <row r="27" spans="1:12">
      <c r="A27" s="56"/>
      <c r="B27" s="287"/>
      <c r="C27" s="58" t="s">
        <v>22</v>
      </c>
      <c r="D27" s="73" t="s">
        <v>23</v>
      </c>
      <c r="E27" s="279" t="s">
        <v>148</v>
      </c>
      <c r="F27" s="281"/>
      <c r="G27" s="58" t="s">
        <v>22</v>
      </c>
      <c r="H27" s="73" t="s">
        <v>23</v>
      </c>
      <c r="I27" s="58" t="s">
        <v>22</v>
      </c>
      <c r="J27" s="57" t="s">
        <v>23</v>
      </c>
    </row>
    <row r="28" spans="1:12">
      <c r="A28" s="56"/>
      <c r="B28" s="68"/>
      <c r="C28" s="56"/>
      <c r="D28" s="56"/>
      <c r="E28" s="56"/>
      <c r="F28" s="56"/>
      <c r="G28" s="56"/>
      <c r="H28" s="56"/>
      <c r="I28" s="67"/>
      <c r="J28" s="67"/>
    </row>
    <row r="29" spans="1:12">
      <c r="A29" s="56"/>
      <c r="B29" s="68" t="s">
        <v>304</v>
      </c>
      <c r="C29" s="70">
        <v>1081</v>
      </c>
      <c r="D29" s="70">
        <v>16723</v>
      </c>
      <c r="E29" s="316">
        <v>60149</v>
      </c>
      <c r="F29" s="316"/>
      <c r="G29" s="202">
        <v>4754</v>
      </c>
      <c r="H29" s="202">
        <v>41832</v>
      </c>
      <c r="I29" s="173">
        <v>388</v>
      </c>
      <c r="J29" s="173">
        <v>46894</v>
      </c>
    </row>
    <row r="30" spans="1:12">
      <c r="A30" s="56"/>
      <c r="B30" s="100" t="s">
        <v>316</v>
      </c>
      <c r="C30" s="70">
        <v>1147</v>
      </c>
      <c r="D30" s="70">
        <v>17309</v>
      </c>
      <c r="E30" s="316">
        <v>61645</v>
      </c>
      <c r="F30" s="316"/>
      <c r="G30" s="202">
        <v>4139</v>
      </c>
      <c r="H30" s="202">
        <v>39277</v>
      </c>
      <c r="I30" s="173">
        <v>416</v>
      </c>
      <c r="J30" s="173">
        <v>52301</v>
      </c>
    </row>
    <row r="31" spans="1:12">
      <c r="A31" s="56"/>
      <c r="B31" s="100" t="s">
        <v>341</v>
      </c>
      <c r="C31" s="187">
        <v>1161</v>
      </c>
      <c r="D31" s="187">
        <v>18340</v>
      </c>
      <c r="E31" s="316">
        <v>77291</v>
      </c>
      <c r="F31" s="316"/>
      <c r="G31" s="187">
        <v>4544</v>
      </c>
      <c r="H31" s="187">
        <v>39826</v>
      </c>
      <c r="I31" s="187">
        <v>414</v>
      </c>
      <c r="J31" s="187">
        <v>55515</v>
      </c>
    </row>
    <row r="32" spans="1:12">
      <c r="A32" s="56"/>
      <c r="B32" s="100" t="s">
        <v>357</v>
      </c>
      <c r="C32" s="62">
        <v>1173</v>
      </c>
      <c r="D32" s="62">
        <v>17467</v>
      </c>
      <c r="E32" s="312">
        <v>74421</v>
      </c>
      <c r="F32" s="312"/>
      <c r="G32" s="62">
        <v>4193</v>
      </c>
      <c r="H32" s="62">
        <v>33346</v>
      </c>
      <c r="I32" s="62">
        <v>361</v>
      </c>
      <c r="J32" s="62">
        <v>27510</v>
      </c>
    </row>
    <row r="33" spans="1:11">
      <c r="A33" s="56"/>
      <c r="B33" s="100" t="s">
        <v>387</v>
      </c>
      <c r="C33" s="62">
        <v>1243</v>
      </c>
      <c r="D33" s="62">
        <v>18513</v>
      </c>
      <c r="E33" s="312">
        <v>81156</v>
      </c>
      <c r="F33" s="312"/>
      <c r="G33" s="62">
        <v>4099</v>
      </c>
      <c r="H33" s="62">
        <v>32075</v>
      </c>
      <c r="I33" s="62">
        <v>384</v>
      </c>
      <c r="J33" s="62">
        <v>24850</v>
      </c>
    </row>
    <row r="34" spans="1:11">
      <c r="A34" s="56"/>
      <c r="B34" s="100" t="s">
        <v>413</v>
      </c>
      <c r="C34" s="62">
        <v>1352</v>
      </c>
      <c r="D34" s="62">
        <v>19585</v>
      </c>
      <c r="E34" s="312">
        <v>80616</v>
      </c>
      <c r="F34" s="312"/>
      <c r="G34" s="62">
        <v>4065</v>
      </c>
      <c r="H34" s="62">
        <v>32483</v>
      </c>
      <c r="I34" s="62">
        <v>394</v>
      </c>
      <c r="J34" s="62">
        <v>26410</v>
      </c>
    </row>
    <row r="35" spans="1:11">
      <c r="A35" s="56"/>
      <c r="B35" s="61"/>
      <c r="C35" s="61"/>
      <c r="D35" s="61"/>
      <c r="E35" s="61"/>
      <c r="F35" s="61"/>
      <c r="G35" s="61"/>
      <c r="H35" s="61"/>
      <c r="I35" s="61"/>
      <c r="J35" s="61"/>
      <c r="K35" s="53"/>
    </row>
    <row r="36" spans="1:11">
      <c r="A36" s="56"/>
      <c r="B36" s="51"/>
      <c r="C36" s="56"/>
      <c r="D36" s="56"/>
      <c r="E36" s="67"/>
      <c r="F36" s="67"/>
      <c r="G36" s="67"/>
      <c r="H36" s="67"/>
      <c r="I36" s="67"/>
      <c r="J36" s="67"/>
    </row>
    <row r="37" spans="1:11">
      <c r="A37" s="56"/>
      <c r="B37" s="284" t="s">
        <v>137</v>
      </c>
      <c r="C37" s="279" t="s">
        <v>347</v>
      </c>
      <c r="D37" s="280"/>
      <c r="G37" s="314"/>
      <c r="H37" s="314"/>
      <c r="I37" s="67"/>
      <c r="J37" s="67"/>
    </row>
    <row r="38" spans="1:11">
      <c r="A38" s="56"/>
      <c r="B38" s="287"/>
      <c r="C38" s="58" t="s">
        <v>22</v>
      </c>
      <c r="D38" s="59" t="s">
        <v>23</v>
      </c>
      <c r="E38" s="314"/>
      <c r="F38" s="314"/>
      <c r="G38" s="76"/>
      <c r="H38" s="76"/>
      <c r="I38" s="76"/>
      <c r="J38" s="76"/>
    </row>
    <row r="39" spans="1:11">
      <c r="B39" s="68"/>
      <c r="C39" s="56"/>
      <c r="D39" s="56"/>
      <c r="E39" s="67"/>
      <c r="F39" s="67"/>
      <c r="G39" s="67"/>
      <c r="H39" s="67"/>
      <c r="I39" s="67"/>
      <c r="J39" s="67"/>
    </row>
    <row r="40" spans="1:11">
      <c r="B40" s="68" t="s">
        <v>304</v>
      </c>
      <c r="C40" s="211" t="s">
        <v>405</v>
      </c>
      <c r="D40" s="211" t="s">
        <v>405</v>
      </c>
      <c r="E40" s="313"/>
      <c r="F40" s="313"/>
      <c r="G40" s="95"/>
      <c r="H40" s="95"/>
      <c r="I40" s="173"/>
      <c r="J40" s="173"/>
    </row>
    <row r="41" spans="1:11">
      <c r="B41" s="100" t="s">
        <v>316</v>
      </c>
      <c r="C41" s="211" t="s">
        <v>405</v>
      </c>
      <c r="D41" s="211" t="s">
        <v>405</v>
      </c>
      <c r="E41" s="313"/>
      <c r="F41" s="313"/>
      <c r="G41" s="95"/>
      <c r="H41" s="95"/>
      <c r="I41" s="173"/>
      <c r="J41" s="173"/>
    </row>
    <row r="42" spans="1:11">
      <c r="B42" s="100" t="s">
        <v>341</v>
      </c>
      <c r="C42" s="70">
        <v>153</v>
      </c>
      <c r="D42" s="70">
        <v>5057</v>
      </c>
      <c r="E42" s="315" t="s">
        <v>455</v>
      </c>
      <c r="F42" s="315"/>
      <c r="G42" s="95"/>
      <c r="H42" s="95"/>
      <c r="I42" s="173"/>
      <c r="J42" s="173"/>
    </row>
    <row r="43" spans="1:11">
      <c r="B43" s="100" t="s">
        <v>357</v>
      </c>
      <c r="C43" s="62">
        <v>376</v>
      </c>
      <c r="D43" s="62">
        <v>15846</v>
      </c>
      <c r="E43" s="56"/>
      <c r="F43" s="56"/>
      <c r="G43" s="66"/>
      <c r="H43" s="66"/>
      <c r="I43" s="66"/>
      <c r="J43" s="66"/>
    </row>
    <row r="44" spans="1:11">
      <c r="B44" s="100" t="s">
        <v>387</v>
      </c>
      <c r="C44" s="62">
        <v>313</v>
      </c>
      <c r="D44" s="62">
        <v>16745</v>
      </c>
      <c r="E44" s="56"/>
      <c r="F44" s="56"/>
      <c r="G44" s="66"/>
      <c r="H44" s="66"/>
      <c r="I44" s="66"/>
      <c r="J44" s="66"/>
    </row>
    <row r="45" spans="1:11">
      <c r="A45" s="56"/>
      <c r="B45" s="100" t="s">
        <v>413</v>
      </c>
      <c r="C45" s="62">
        <v>312</v>
      </c>
      <c r="D45" s="62">
        <v>18865</v>
      </c>
      <c r="E45" s="62"/>
      <c r="F45" s="62"/>
      <c r="G45" s="62"/>
      <c r="H45" s="62"/>
      <c r="I45" s="62"/>
      <c r="J45" s="62"/>
    </row>
    <row r="46" spans="1:11">
      <c r="B46" s="61"/>
      <c r="C46" s="160"/>
      <c r="D46" s="119"/>
      <c r="E46" s="116"/>
      <c r="F46" s="116"/>
      <c r="G46" s="116"/>
      <c r="H46" s="116"/>
      <c r="I46" s="116"/>
      <c r="J46" s="116"/>
    </row>
    <row r="47" spans="1:11">
      <c r="B47" s="51" t="s">
        <v>345</v>
      </c>
      <c r="C47" s="56"/>
      <c r="D47" s="56"/>
      <c r="E47" s="56"/>
      <c r="F47" s="56"/>
      <c r="G47" s="56"/>
      <c r="H47" s="56"/>
      <c r="I47" s="56"/>
      <c r="J47" s="56"/>
    </row>
    <row r="48" spans="1:11">
      <c r="B48" s="246" t="s">
        <v>456</v>
      </c>
    </row>
  </sheetData>
  <customSheetViews>
    <customSheetView guid="{E42AE2B3-2A9C-409C-9F7C-8B4CA826D25B}" showPageBreaks="1">
      <selection activeCell="F2" sqref="F2"/>
      <pageMargins left="0.39370078740157483" right="0.19685039370078741" top="0.98425196850393704" bottom="0.98425196850393704" header="0.51181102362204722" footer="0.51181102362204722"/>
      <pageSetup paperSize="9" orientation="portrait" r:id="rId1"/>
      <headerFooter alignWithMargins="0"/>
    </customSheetView>
    <customSheetView guid="{D282D6D6-A226-4783-9706-5CDDB3E30904}" topLeftCell="A34">
      <selection activeCell="C13" sqref="C13"/>
      <pageMargins left="0.39370078740157483" right="0.19685039370078741" top="0.98425196850393704" bottom="0.98425196850393704" header="0.51181102362204722" footer="0.51181102362204722"/>
      <pageSetup paperSize="9" orientation="portrait" r:id="rId2"/>
      <headerFooter alignWithMargins="0"/>
    </customSheetView>
    <customSheetView guid="{228B3BAB-2E26-4368-A9A2-F2CA251735A9}" showRuler="0">
      <pageMargins left="0.39370078740157483" right="0.19685039370078741" top="0.98425196850393704" bottom="0.98425196850393704" header="0.51181102362204722" footer="0.51181102362204722"/>
      <pageSetup paperSize="9" orientation="portrait" r:id="rId3"/>
      <headerFooter alignWithMargins="0"/>
    </customSheetView>
    <customSheetView guid="{64222206-AEFA-4CF6-BDB8-A783009B84FD}">
      <pageMargins left="0.39370078740157483" right="0.19685039370078741" top="0.98425196850393704" bottom="0.98425196850393704" header="0.51181102362204722" footer="0.51181102362204722"/>
      <pageSetup paperSize="9" orientation="portrait" r:id="rId4"/>
      <headerFooter alignWithMargins="0"/>
    </customSheetView>
    <customSheetView guid="{8FE567EE-0299-42D7-A330-C794ECB6892E}" showPageBreaks="1" showRuler="0">
      <selection activeCell="E23" sqref="E23"/>
      <pageMargins left="0.39370078740157483" right="0.19685039370078741" top="0.98425196850393704" bottom="0.98425196850393704" header="0.51181102362204722" footer="0.51181102362204722"/>
      <pageSetup paperSize="9" orientation="portrait" r:id="rId5"/>
      <headerFooter alignWithMargins="0"/>
    </customSheetView>
    <customSheetView guid="{60392875-C6C4-4C65-BD14-BD6AB82704C6}">
      <selection activeCell="L11" sqref="L11"/>
      <pageMargins left="0.39370078740157483" right="0.19685039370078741" top="0.98425196850393704" bottom="0.98425196850393704" header="0.51181102362204722" footer="0.51181102362204722"/>
      <pageSetup paperSize="9" orientation="portrait" r:id="rId6"/>
      <headerFooter alignWithMargins="0"/>
    </customSheetView>
    <customSheetView guid="{33495744-9C9C-40C7-9B4A-141C7A4D514D}">
      <selection activeCell="E24" sqref="E24"/>
      <pageMargins left="0.39370078740157483" right="0.19685039370078741" top="0.98425196850393704" bottom="0.98425196850393704" header="0.51181102362204722" footer="0.51181102362204722"/>
      <pageSetup paperSize="9" orientation="portrait" r:id="rId7"/>
      <headerFooter alignWithMargins="0"/>
    </customSheetView>
    <customSheetView guid="{BC5F2D14-7858-407A-97D0-33F85A51D82F}">
      <selection activeCell="E2" sqref="E2"/>
      <pageMargins left="0.39370078740157483" right="0.19685039370078741" top="0.98425196850393704" bottom="0.98425196850393704" header="0.51181102362204722" footer="0.51181102362204722"/>
      <pageSetup paperSize="9" orientation="portrait" r:id="rId8"/>
      <headerFooter alignWithMargins="0"/>
    </customSheetView>
    <customSheetView guid="{1505D1DF-12F1-4ACA-9DD9-B846A9995C6E}" topLeftCell="A28">
      <selection activeCell="G48" sqref="G48"/>
      <pageMargins left="0.39370078740157483" right="0.19685039370078741" top="0.98425196850393704" bottom="0.98425196850393704" header="0.51181102362204722" footer="0.51181102362204722"/>
      <pageSetup paperSize="9" orientation="portrait" r:id="rId9"/>
      <headerFooter alignWithMargins="0"/>
    </customSheetView>
    <customSheetView guid="{FACBA546-B45A-4EB8-B63F-DF2E0A0DE3CE}" showPageBreaks="1" printArea="1" view="pageBreakPreview" topLeftCell="A19">
      <selection activeCell="F34" sqref="F34"/>
      <pageMargins left="0.39370078740157483" right="0.19685039370078741" top="0.98425196850393704" bottom="0.98425196850393704" header="0.51181102362204722" footer="0.51181102362204722"/>
      <pageSetup paperSize="9" orientation="portrait" r:id="rId10"/>
      <headerFooter alignWithMargins="0"/>
    </customSheetView>
    <customSheetView guid="{5E0907E9-959E-4590-846D-765447526767}">
      <selection activeCell="C12" sqref="C12"/>
      <pageMargins left="0.39370078740157483" right="0.19685039370078741" top="0.98425196850393704" bottom="0.98425196850393704" header="0.51181102362204722" footer="0.51181102362204722"/>
      <pageSetup paperSize="9" orientation="portrait" r:id="rId11"/>
      <headerFooter alignWithMargins="0"/>
    </customSheetView>
  </customSheetViews>
  <mergeCells count="29">
    <mergeCell ref="E40:F40"/>
    <mergeCell ref="E38:F38"/>
    <mergeCell ref="E32:F32"/>
    <mergeCell ref="E34:F34"/>
    <mergeCell ref="E42:F42"/>
    <mergeCell ref="E41:F41"/>
    <mergeCell ref="E26:F26"/>
    <mergeCell ref="E15:F15"/>
    <mergeCell ref="G26:H26"/>
    <mergeCell ref="E27:F27"/>
    <mergeCell ref="B37:B38"/>
    <mergeCell ref="C37:D37"/>
    <mergeCell ref="E33:F33"/>
    <mergeCell ref="G37:H37"/>
    <mergeCell ref="E29:F29"/>
    <mergeCell ref="E31:F31"/>
    <mergeCell ref="E30:F30"/>
    <mergeCell ref="I3:J3"/>
    <mergeCell ref="I4:J4"/>
    <mergeCell ref="E4:F4"/>
    <mergeCell ref="G4:H4"/>
    <mergeCell ref="C15:D15"/>
    <mergeCell ref="G15:H15"/>
    <mergeCell ref="I15:J15"/>
    <mergeCell ref="B4:B5"/>
    <mergeCell ref="B15:B16"/>
    <mergeCell ref="B26:B27"/>
    <mergeCell ref="C4:D4"/>
    <mergeCell ref="C26:D26"/>
  </mergeCells>
  <phoneticPr fontId="3"/>
  <pageMargins left="0.39370078740157483" right="0.19685039370078741" top="0.98425196850393704" bottom="0.98425196850393704" header="0.51181102362204722" footer="0.51181102362204722"/>
  <pageSetup paperSize="9"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90</vt:lpstr>
      <vt:lpstr>91</vt:lpstr>
      <vt:lpstr>92</vt:lpstr>
      <vt:lpstr>93-94</vt:lpstr>
      <vt:lpstr>95</vt:lpstr>
      <vt:lpstr>96</vt:lpstr>
      <vt:lpstr>97-102</vt:lpstr>
      <vt:lpstr>103</vt:lpstr>
      <vt:lpstr>104</vt:lpstr>
      <vt:lpstr>105</vt:lpstr>
      <vt:lpstr>106</vt:lpstr>
      <vt:lpstr>107-108 </vt:lpstr>
      <vt:lpstr>109-111</vt:lpstr>
      <vt:lpstr>'109-111'!Print_Area</vt:lpstr>
      <vt:lpstr>'91'!Print_Area</vt:lpstr>
      <vt:lpstr>'93-94'!Print_Area</vt:lpstr>
      <vt:lpstr>'95'!Print_Area</vt:lpstr>
    </vt:vector>
  </TitlesOfParts>
  <Company>滋賀県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草津市役所</dc:creator>
  <cp:lastModifiedBy>Administrator</cp:lastModifiedBy>
  <cp:lastPrinted>2015-03-16T06:22:23Z</cp:lastPrinted>
  <dcterms:created xsi:type="dcterms:W3CDTF">1997-10-07T02:59:01Z</dcterms:created>
  <dcterms:modified xsi:type="dcterms:W3CDTF">2016-03-23T04:52:35Z</dcterms:modified>
</cp:coreProperties>
</file>