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90" yWindow="75" windowWidth="10980" windowHeight="9390" tabRatio="733"/>
  </bookViews>
  <sheets>
    <sheet name="78(1)" sheetId="7" r:id="rId1"/>
    <sheet name="78(2)" sheetId="8" r:id="rId2"/>
    <sheet name="78(3)" sheetId="9" r:id="rId3"/>
    <sheet name="79-80" sheetId="10" r:id="rId4"/>
    <sheet name="81-82" sheetId="11" r:id="rId5"/>
    <sheet name="83" sheetId="12" r:id="rId6"/>
    <sheet name="84" sheetId="13" r:id="rId7"/>
    <sheet name="85" sheetId="23" r:id="rId8"/>
    <sheet name="86" sheetId="15" r:id="rId9"/>
    <sheet name="87" sheetId="16" r:id="rId10"/>
    <sheet name="88 (1)" sheetId="17" r:id="rId11"/>
    <sheet name="88 (2)" sheetId="18" r:id="rId12"/>
    <sheet name="89" sheetId="19" r:id="rId13"/>
  </sheets>
  <definedNames>
    <definedName name="_xlnm.Print_Area" localSheetId="3">'79-80'!$A$1:$H$21</definedName>
    <definedName name="_xlnm.Print_Area" localSheetId="6">'84'!$A$1:$P$30</definedName>
    <definedName name="_xlnm.Print_Area" localSheetId="9">'87'!$A$1:$P$47</definedName>
    <definedName name="_xlnm.Print_Area" localSheetId="11">'88 (2)'!$A$1:$Y$29</definedName>
    <definedName name="Z_16D3AEA1_C58B_44C6_B442_FC4AA41BDDAD_.wvu.PrintArea" localSheetId="12" hidden="1">'89'!$1:$1048576</definedName>
    <definedName name="Z_47A914D8_F3D7_4CCE_8F05_12604993C213_.wvu.PrintArea" localSheetId="12" hidden="1">'89'!$1:$1048576</definedName>
    <definedName name="Z_5FDF4A08_E732_44A6_96F1_B45191B37F05_.wvu.Cols" localSheetId="9" hidden="1">'87'!$I:$N</definedName>
    <definedName name="Z_5FDF4A08_E732_44A6_96F1_B45191B37F05_.wvu.PrintArea" localSheetId="12" hidden="1">'89'!$1:$1048576</definedName>
    <definedName name="Z_80AB8525_8D06_4A7F_8E5D_52DAB679441E_.wvu.PrintArea" localSheetId="12" hidden="1">'89'!$1:$1048576</definedName>
    <definedName name="Z_9A0E68D7_78D9_4A9B_8E4F_368CBDF3FD58_.wvu.PrintArea" localSheetId="12" hidden="1">'89'!$1:$1048576</definedName>
    <definedName name="Z_F793E075_B54B_4E38_BD7E_6A5F9E70D873_.wvu.PrintArea" localSheetId="12" hidden="1">'89'!$1:$1048576</definedName>
  </definedNames>
  <calcPr calcId="152511"/>
  <customWorkbookViews>
    <customWorkbookView name="joho - 個人用ビュー" guid="{80AB8525-8D06-4A7F-8E5D-52DAB679441E}" mergeInterval="0" personalView="1" maximized="1" windowWidth="1362" windowHeight="538" tabRatio="733" activeSheetId="13"/>
    <customWorkbookView name="草津市 - 個人用ビュー" guid="{9A0E68D7-78D9-4A9B-8E4F-368CBDF3FD58}" mergeInterval="0" personalView="1" maximized="1" windowWidth="1020" windowHeight="579" tabRatio="733" activeSheetId="13"/>
    <customWorkbookView name="草津市役所 - 個人用ビュー" guid="{F793E075-B54B-4E38-BD7E-6A5F9E70D873}" mergeInterval="0" personalView="1" maximized="1" xWindow="1" yWindow="1" windowWidth="1280" windowHeight="510" tabRatio="733" activeSheetId="14"/>
    <customWorkbookView name="users - 個人用ビュー" guid="{16D3AEA1-C58B-44C6-B442-FC4AA41BDDAD}" mergeInterval="0" personalView="1" maximized="1" windowWidth="980" windowHeight="601" tabRatio="733" activeSheetId="12" showComments="commIndAndComment"/>
    <customWorkbookView name="u16498 - 個人用ビュー" guid="{47A914D8-F3D7-4CCE-8F05-12604993C213}" mergeInterval="0" personalView="1" maximized="1" windowWidth="1362" windowHeight="592" tabRatio="733" activeSheetId="16"/>
    <customWorkbookView name="Administrator - 個人用ビュー" guid="{63F51BF0-97F1-49B8-827D-E867DC8DF60C}" mergeInterval="0" personalView="1" maximized="1" xWindow="1" yWindow="1" windowWidth="1362" windowHeight="541" tabRatio="733" activeSheetId="9"/>
    <customWorkbookView name="あったか 太郎 - 個人用ビュー" guid="{5FDF4A08-E732-44A6-96F1-B45191B37F05}" mergeInterval="0" personalView="1" maximized="1" xWindow="1" yWindow="1" windowWidth="1280" windowHeight="578" tabRatio="733" activeSheetId="19" showComments="commNone"/>
  </customWorkbookViews>
</workbook>
</file>

<file path=xl/calcChain.xml><?xml version="1.0" encoding="utf-8"?>
<calcChain xmlns="http://schemas.openxmlformats.org/spreadsheetml/2006/main">
  <c r="M48" i="23" l="1"/>
  <c r="L48" i="23"/>
  <c r="K48" i="23"/>
  <c r="J48" i="23"/>
  <c r="I48" i="23" s="1"/>
  <c r="I47" i="23"/>
  <c r="M45" i="23"/>
  <c r="K45" i="23"/>
  <c r="J45" i="23"/>
  <c r="L44" i="23"/>
  <c r="I44" i="23" s="1"/>
  <c r="M42" i="23"/>
  <c r="J42" i="23"/>
  <c r="L41" i="23"/>
  <c r="L42" i="23"/>
  <c r="K41" i="23"/>
  <c r="I41" i="23" s="1"/>
  <c r="M39" i="23"/>
  <c r="L39" i="23"/>
  <c r="K39" i="23"/>
  <c r="K38" i="23"/>
  <c r="J38" i="23"/>
  <c r="I38" i="23" s="1"/>
  <c r="M36" i="23"/>
  <c r="L36" i="23"/>
  <c r="K36" i="23"/>
  <c r="I36" i="23" s="1"/>
  <c r="J36" i="23"/>
  <c r="I35" i="23"/>
  <c r="M33" i="23"/>
  <c r="L33" i="23"/>
  <c r="K33" i="23"/>
  <c r="J33" i="23"/>
  <c r="I33" i="23" s="1"/>
  <c r="I32" i="23"/>
  <c r="M30" i="23"/>
  <c r="J30" i="23"/>
  <c r="L29" i="23"/>
  <c r="L30" i="23" s="1"/>
  <c r="K29" i="23"/>
  <c r="J29" i="23"/>
  <c r="J8" i="23" s="1"/>
  <c r="M27" i="23"/>
  <c r="L27" i="23"/>
  <c r="K27" i="23"/>
  <c r="J27" i="23"/>
  <c r="I27" i="23" s="1"/>
  <c r="I26" i="23"/>
  <c r="M24" i="23"/>
  <c r="L24" i="23"/>
  <c r="K24" i="23"/>
  <c r="I24" i="23" s="1"/>
  <c r="J24" i="23"/>
  <c r="I23" i="23"/>
  <c r="M21" i="23"/>
  <c r="L21" i="23"/>
  <c r="K21" i="23"/>
  <c r="J21" i="23"/>
  <c r="I21" i="23" s="1"/>
  <c r="I20" i="23"/>
  <c r="M18" i="23"/>
  <c r="L18" i="23"/>
  <c r="K18" i="23"/>
  <c r="J18" i="23"/>
  <c r="I18" i="23"/>
  <c r="I17" i="23"/>
  <c r="M15" i="23"/>
  <c r="L15" i="23"/>
  <c r="K15" i="23"/>
  <c r="J15" i="23"/>
  <c r="I15" i="23" s="1"/>
  <c r="I14" i="23"/>
  <c r="M12" i="23"/>
  <c r="M9" i="23" s="1"/>
  <c r="L12" i="23"/>
  <c r="L11" i="23"/>
  <c r="K11" i="23"/>
  <c r="K12" i="23" s="1"/>
  <c r="J11" i="23"/>
  <c r="M8" i="23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H8" i="19"/>
  <c r="G8" i="19"/>
  <c r="F8" i="19"/>
  <c r="E8" i="19"/>
  <c r="D8" i="19"/>
  <c r="C8" i="19"/>
  <c r="C13" i="8"/>
  <c r="H48" i="23"/>
  <c r="G48" i="23"/>
  <c r="F48" i="23"/>
  <c r="E48" i="23"/>
  <c r="D48" i="23"/>
  <c r="D47" i="23"/>
  <c r="H45" i="23"/>
  <c r="G45" i="23"/>
  <c r="F45" i="23"/>
  <c r="E45" i="23"/>
  <c r="D45" i="23" s="1"/>
  <c r="D44" i="23"/>
  <c r="H42" i="23"/>
  <c r="D42" i="23" s="1"/>
  <c r="G42" i="23"/>
  <c r="F42" i="23"/>
  <c r="E42" i="23"/>
  <c r="D41" i="23"/>
  <c r="H39" i="23"/>
  <c r="G39" i="23"/>
  <c r="F39" i="23"/>
  <c r="E39" i="23"/>
  <c r="D39" i="23" s="1"/>
  <c r="D38" i="23"/>
  <c r="H36" i="23"/>
  <c r="G36" i="23"/>
  <c r="F36" i="23"/>
  <c r="D36" i="23" s="1"/>
  <c r="E36" i="23"/>
  <c r="D35" i="23"/>
  <c r="H33" i="23"/>
  <c r="G33" i="23"/>
  <c r="F33" i="23"/>
  <c r="E33" i="23"/>
  <c r="D33" i="23" s="1"/>
  <c r="D32" i="23"/>
  <c r="H30" i="23"/>
  <c r="G30" i="23"/>
  <c r="F30" i="23"/>
  <c r="D30" i="23" s="1"/>
  <c r="E30" i="23"/>
  <c r="D29" i="23"/>
  <c r="H27" i="23"/>
  <c r="G27" i="23"/>
  <c r="F27" i="23"/>
  <c r="E27" i="23"/>
  <c r="D27" i="23" s="1"/>
  <c r="D26" i="23"/>
  <c r="H24" i="23"/>
  <c r="G24" i="23"/>
  <c r="F24" i="23"/>
  <c r="E24" i="23"/>
  <c r="D23" i="23"/>
  <c r="H21" i="23"/>
  <c r="G21" i="23"/>
  <c r="F21" i="23"/>
  <c r="E21" i="23"/>
  <c r="D21" i="23"/>
  <c r="D20" i="23"/>
  <c r="H18" i="23"/>
  <c r="G18" i="23"/>
  <c r="D18" i="23"/>
  <c r="F18" i="23"/>
  <c r="F9" i="23" s="1"/>
  <c r="E18" i="23"/>
  <c r="D17" i="23"/>
  <c r="H15" i="23"/>
  <c r="H9" i="23" s="1"/>
  <c r="G15" i="23"/>
  <c r="F15" i="23"/>
  <c r="E15" i="23"/>
  <c r="D15" i="23" s="1"/>
  <c r="D14" i="23"/>
  <c r="H12" i="23"/>
  <c r="G12" i="23"/>
  <c r="G9" i="23" s="1"/>
  <c r="F12" i="23"/>
  <c r="E12" i="23"/>
  <c r="E9" i="23" s="1"/>
  <c r="D11" i="23"/>
  <c r="D8" i="23" s="1"/>
  <c r="H8" i="23"/>
  <c r="G8" i="23"/>
  <c r="F8" i="23"/>
  <c r="E8" i="23"/>
  <c r="U10" i="15"/>
  <c r="E11" i="15"/>
  <c r="D24" i="23"/>
  <c r="J12" i="23"/>
  <c r="K30" i="23"/>
  <c r="I29" i="23"/>
  <c r="I30" i="23" l="1"/>
  <c r="J9" i="23"/>
  <c r="I11" i="23"/>
  <c r="I8" i="23" s="1"/>
  <c r="K8" i="23"/>
  <c r="K42" i="23"/>
  <c r="I42" i="23" s="1"/>
  <c r="L45" i="23"/>
  <c r="I45" i="23" s="1"/>
  <c r="D12" i="23"/>
  <c r="D9" i="23" s="1"/>
  <c r="I12" i="23"/>
  <c r="J39" i="23"/>
  <c r="I39" i="23" s="1"/>
  <c r="L8" i="23"/>
  <c r="L9" i="23" l="1"/>
  <c r="I9" i="23"/>
  <c r="K9" i="23"/>
</calcChain>
</file>

<file path=xl/sharedStrings.xml><?xml version="1.0" encoding="utf-8"?>
<sst xmlns="http://schemas.openxmlformats.org/spreadsheetml/2006/main" count="819" uniqueCount="305">
  <si>
    <t>区  分</t>
    <rPh sb="0" eb="4">
      <t>クブン</t>
    </rPh>
    <phoneticPr fontId="3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</si>
  <si>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</si>
  <si>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</si>
  <si>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4</t>
  </si>
  <si>
    <t>6</t>
  </si>
  <si>
    <t>第1号</t>
    <rPh sb="0" eb="1">
      <t>ダイ</t>
    </rPh>
    <rPh sb="2" eb="3">
      <t>ゴウ</t>
    </rPh>
    <phoneticPr fontId="3"/>
  </si>
  <si>
    <t>第3号</t>
    <rPh sb="0" eb="1">
      <t>ダイ</t>
    </rPh>
    <rPh sb="2" eb="3">
      <t>ゴウ</t>
    </rPh>
    <phoneticPr fontId="3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</si>
  <si>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3"/>
  </si>
  <si>
    <t>1件当たりの日数（日）</t>
    <rPh sb="1" eb="2">
      <t>ケン</t>
    </rPh>
    <rPh sb="2" eb="3">
      <t>ア</t>
    </rPh>
    <rPh sb="6" eb="8">
      <t>ニッスウ</t>
    </rPh>
    <rPh sb="9" eb="10">
      <t>ヒ</t>
    </rPh>
    <phoneticPr fontId="3"/>
  </si>
  <si>
    <t>1件当たりの費用額（円）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3"/>
  </si>
  <si>
    <t>1人当たりの年間平均費用額（円）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rPh sb="14" eb="15">
      <t>エン</t>
    </rPh>
    <phoneticPr fontId="3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</si>
  <si>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</si>
  <si>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</si>
  <si>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</si>
  <si>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</si>
  <si>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</si>
  <si>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</si>
  <si>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</t>
    <rPh sb="1" eb="2">
      <t>キュウ</t>
    </rPh>
    <phoneticPr fontId="3"/>
  </si>
  <si>
    <t>7級</t>
    <rPh sb="1" eb="2">
      <t>キュウ</t>
    </rPh>
    <phoneticPr fontId="3"/>
  </si>
  <si>
    <t>（注）1．支給額は、1級：100万円・2級：80万円・3級：12万円・4級：7万円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3"/>
  </si>
  <si>
    <t>　　　3．各年度末日現在</t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3"/>
  </si>
  <si>
    <t>（１）公立保育所</t>
    <rPh sb="3" eb="5">
      <t>コウリツ</t>
    </rPh>
    <rPh sb="5" eb="7">
      <t>ホイク</t>
    </rPh>
    <rPh sb="7" eb="8">
      <t>ジョ</t>
    </rPh>
    <phoneticPr fontId="3"/>
  </si>
  <si>
    <t>0才児</t>
    <rPh sb="1" eb="2">
      <t>サイ</t>
    </rPh>
    <rPh sb="2" eb="3">
      <t>ジ</t>
    </rPh>
    <phoneticPr fontId="3"/>
  </si>
  <si>
    <t>1才児</t>
    <rPh sb="1" eb="2">
      <t>サイ</t>
    </rPh>
    <rPh sb="2" eb="3">
      <t>ジ</t>
    </rPh>
    <phoneticPr fontId="3"/>
  </si>
  <si>
    <t>2才児</t>
    <rPh sb="1" eb="2">
      <t>サイ</t>
    </rPh>
    <rPh sb="2" eb="3">
      <t>ジ</t>
    </rPh>
    <phoneticPr fontId="3"/>
  </si>
  <si>
    <t>3才児</t>
    <rPh sb="1" eb="2">
      <t>サイ</t>
    </rPh>
    <rPh sb="2" eb="3">
      <t>ジ</t>
    </rPh>
    <phoneticPr fontId="3"/>
  </si>
  <si>
    <t>4才児</t>
    <rPh sb="1" eb="2">
      <t>サイ</t>
    </rPh>
    <rPh sb="2" eb="3">
      <t>ジ</t>
    </rPh>
    <phoneticPr fontId="3"/>
  </si>
  <si>
    <t>5才児</t>
    <rPh sb="1" eb="2">
      <t>サイ</t>
    </rPh>
    <rPh sb="2" eb="3">
      <t>ジ</t>
    </rPh>
    <phoneticPr fontId="3"/>
  </si>
  <si>
    <t>保育園</t>
    <rPh sb="0" eb="3">
      <t>ホイクエン</t>
    </rPh>
    <phoneticPr fontId="3"/>
  </si>
  <si>
    <t xml:space="preserve">       （単位：人）</t>
    <rPh sb="8" eb="10">
      <t>タンイ</t>
    </rPh>
    <rPh sb="11" eb="12">
      <t>ヒト</t>
    </rPh>
    <phoneticPr fontId="3"/>
  </si>
  <si>
    <t>歯科</t>
    <rPh sb="0" eb="2">
      <t>シカ</t>
    </rPh>
    <phoneticPr fontId="3"/>
  </si>
  <si>
    <t>その他</t>
    <rPh sb="0" eb="3">
      <t>ソノタ</t>
    </rPh>
    <phoneticPr fontId="3"/>
  </si>
  <si>
    <t xml:space="preserve">              （単位：千円）</t>
    <rPh sb="15" eb="17">
      <t>タンイ</t>
    </rPh>
    <rPh sb="18" eb="20">
      <t>センエン</t>
    </rPh>
    <phoneticPr fontId="3"/>
  </si>
  <si>
    <t>区　分</t>
  </si>
  <si>
    <t>総数</t>
  </si>
  <si>
    <t>到達者</t>
  </si>
  <si>
    <t>受給者</t>
  </si>
  <si>
    <t>支給額</t>
  </si>
  <si>
    <t>志津</t>
  </si>
  <si>
    <t>（単位：人、千円）</t>
    <rPh sb="1" eb="3">
      <t>タンイ</t>
    </rPh>
    <rPh sb="4" eb="5">
      <t>ヒト</t>
    </rPh>
    <rPh sb="6" eb="8">
      <t>センエン</t>
    </rPh>
    <phoneticPr fontId="3"/>
  </si>
  <si>
    <t>総数</t>
    <rPh sb="0" eb="2">
      <t>ソウスウ</t>
    </rPh>
    <phoneticPr fontId="3"/>
  </si>
  <si>
    <t>被用者</t>
    <rPh sb="0" eb="1">
      <t>ヒ</t>
    </rPh>
    <rPh sb="1" eb="2">
      <t>ヨウ</t>
    </rPh>
    <rPh sb="2" eb="3">
      <t>シャ</t>
    </rPh>
    <phoneticPr fontId="3"/>
  </si>
  <si>
    <t>非被用者</t>
    <rPh sb="0" eb="1">
      <t>ヒ</t>
    </rPh>
    <rPh sb="1" eb="2">
      <t>ヒ</t>
    </rPh>
    <rPh sb="2" eb="3">
      <t>ヨウシャ</t>
    </rPh>
    <rPh sb="3" eb="4">
      <t>シャ</t>
    </rPh>
    <phoneticPr fontId="3"/>
  </si>
  <si>
    <t>特例給付</t>
    <rPh sb="0" eb="2">
      <t>トクレイ</t>
    </rPh>
    <rPh sb="2" eb="4">
      <t>キュウフ</t>
    </rPh>
    <phoneticPr fontId="3"/>
  </si>
  <si>
    <t>被用者就学前特例給付</t>
    <rPh sb="0" eb="3">
      <t>ヒヨウシャ</t>
    </rPh>
    <rPh sb="3" eb="5">
      <t>シュウガク</t>
    </rPh>
    <rPh sb="5" eb="6">
      <t>ゼン</t>
    </rPh>
    <rPh sb="6" eb="8">
      <t>トクレイ</t>
    </rPh>
    <rPh sb="8" eb="10">
      <t>キュウフ</t>
    </rPh>
    <phoneticPr fontId="3"/>
  </si>
  <si>
    <t>非被用者就学前特例給付</t>
    <rPh sb="0" eb="1">
      <t>ヒ</t>
    </rPh>
    <rPh sb="1" eb="4">
      <t>ヒヨウシャ</t>
    </rPh>
    <rPh sb="4" eb="6">
      <t>シュウガク</t>
    </rPh>
    <rPh sb="6" eb="7">
      <t>ゼン</t>
    </rPh>
    <rPh sb="7" eb="9">
      <t>トクレイ</t>
    </rPh>
    <rPh sb="9" eb="11">
      <t>キュウフ</t>
    </rPh>
    <phoneticPr fontId="3"/>
  </si>
  <si>
    <t>年間</t>
    <rPh sb="0" eb="2">
      <t>ネンカン</t>
    </rPh>
    <phoneticPr fontId="3"/>
  </si>
  <si>
    <t>金額</t>
    <rPh sb="0" eb="2">
      <t>キンガク</t>
    </rPh>
    <phoneticPr fontId="3"/>
  </si>
  <si>
    <t>延児童数</t>
    <rPh sb="0" eb="1">
      <t>ノ</t>
    </rPh>
    <rPh sb="1" eb="3">
      <t>ジドウ</t>
    </rPh>
    <rPh sb="3" eb="4">
      <t>スウ</t>
    </rPh>
    <phoneticPr fontId="3"/>
  </si>
  <si>
    <t>（単位：人）</t>
    <rPh sb="1" eb="3">
      <t>タンイ</t>
    </rPh>
    <rPh sb="4" eb="5">
      <t>ヒト</t>
    </rPh>
    <phoneticPr fontId="3"/>
  </si>
  <si>
    <t>総    数</t>
    <rPh sb="0" eb="6">
      <t>ソウスウ</t>
    </rPh>
    <phoneticPr fontId="3"/>
  </si>
  <si>
    <t>草津保育所</t>
    <rPh sb="0" eb="2">
      <t>クサツ</t>
    </rPh>
    <rPh sb="2" eb="4">
      <t>ホイク</t>
    </rPh>
    <rPh sb="4" eb="5">
      <t>ショ</t>
    </rPh>
    <phoneticPr fontId="3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</si>
  <si>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3"/>
  </si>
  <si>
    <t>第三保育所</t>
    <rPh sb="0" eb="2">
      <t>ダイサン</t>
    </rPh>
    <rPh sb="2" eb="4">
      <t>ホイク</t>
    </rPh>
    <rPh sb="4" eb="5">
      <t>ショ</t>
    </rPh>
    <phoneticPr fontId="3"/>
  </si>
  <si>
    <t>第四保育所</t>
    <rPh sb="0" eb="2">
      <t>ダイヨン</t>
    </rPh>
    <rPh sb="2" eb="4">
      <t>ホイク</t>
    </rPh>
    <rPh sb="4" eb="5">
      <t>ショ</t>
    </rPh>
    <phoneticPr fontId="3"/>
  </si>
  <si>
    <t>第五保育所</t>
    <rPh sb="0" eb="2">
      <t>ダイゴ</t>
    </rPh>
    <rPh sb="2" eb="4">
      <t>ホイク</t>
    </rPh>
    <rPh sb="4" eb="5">
      <t>ショ</t>
    </rPh>
    <phoneticPr fontId="3"/>
  </si>
  <si>
    <t>第六保育所</t>
    <rPh sb="0" eb="2">
      <t>ダイロク</t>
    </rPh>
    <rPh sb="2" eb="4">
      <t>ホイク</t>
    </rPh>
    <rPh sb="4" eb="5">
      <t>ショ</t>
    </rPh>
    <phoneticPr fontId="3"/>
  </si>
  <si>
    <t>区    分</t>
    <rPh sb="0" eb="6">
      <t>クブン</t>
    </rPh>
    <phoneticPr fontId="3"/>
  </si>
  <si>
    <t>初日在籍</t>
    <rPh sb="0" eb="2">
      <t>ショニチ</t>
    </rPh>
    <rPh sb="2" eb="4">
      <t>ザイセキ</t>
    </rPh>
    <phoneticPr fontId="3"/>
  </si>
  <si>
    <t>入   所</t>
    <rPh sb="0" eb="5">
      <t>ニュウショ</t>
    </rPh>
    <phoneticPr fontId="3"/>
  </si>
  <si>
    <t>入所人員</t>
    <rPh sb="0" eb="2">
      <t>ニュウショ</t>
    </rPh>
    <rPh sb="2" eb="4">
      <t>ジンイン</t>
    </rPh>
    <phoneticPr fontId="3"/>
  </si>
  <si>
    <t>延人員</t>
    <rPh sb="0" eb="1">
      <t>ノ</t>
    </rPh>
    <rPh sb="1" eb="3">
      <t>ジンイン</t>
    </rPh>
    <phoneticPr fontId="3"/>
  </si>
  <si>
    <t>（２）私立保育園（認可）</t>
    <rPh sb="3" eb="4">
      <t>ワタシ</t>
    </rPh>
    <rPh sb="4" eb="5">
      <t>コウリツ</t>
    </rPh>
    <rPh sb="5" eb="8">
      <t>ホイクエン</t>
    </rPh>
    <rPh sb="9" eb="11">
      <t>ニンカ</t>
    </rPh>
    <phoneticPr fontId="3"/>
  </si>
  <si>
    <t>草津保育園</t>
    <rPh sb="0" eb="2">
      <t>クサツ</t>
    </rPh>
    <rPh sb="2" eb="5">
      <t>ホイクエン</t>
    </rPh>
    <phoneticPr fontId="3"/>
  </si>
  <si>
    <t>あさひ保育園</t>
    <rPh sb="3" eb="6">
      <t>ホイクエン</t>
    </rPh>
    <phoneticPr fontId="3"/>
  </si>
  <si>
    <t>みのり保育園</t>
    <rPh sb="3" eb="6">
      <t>ホイクエン</t>
    </rPh>
    <phoneticPr fontId="3"/>
  </si>
  <si>
    <t>志津保育園</t>
    <rPh sb="0" eb="2">
      <t>シヅ</t>
    </rPh>
    <rPh sb="2" eb="5">
      <t>ホイクエン</t>
    </rPh>
    <phoneticPr fontId="3"/>
  </si>
  <si>
    <t>すぎのこ保育園</t>
    <rPh sb="4" eb="7">
      <t>ホイクエン</t>
    </rPh>
    <phoneticPr fontId="3"/>
  </si>
  <si>
    <t>あゆみ保育園</t>
    <rPh sb="3" eb="6">
      <t>ホイクエン</t>
    </rPh>
    <phoneticPr fontId="3"/>
  </si>
  <si>
    <t>草津大谷保育園</t>
    <rPh sb="0" eb="2">
      <t>クサツ</t>
    </rPh>
    <rPh sb="2" eb="4">
      <t>オオタニ</t>
    </rPh>
    <rPh sb="4" eb="7">
      <t>ホイクエン</t>
    </rPh>
    <phoneticPr fontId="3"/>
  </si>
  <si>
    <t>くるみ保育園</t>
    <rPh sb="3" eb="6">
      <t>ホイクエン</t>
    </rPh>
    <phoneticPr fontId="3"/>
  </si>
  <si>
    <t>Purekidsみのり保育園</t>
    <rPh sb="11" eb="14">
      <t>ホイクエン</t>
    </rPh>
    <phoneticPr fontId="3"/>
  </si>
  <si>
    <t>ののみち保育園</t>
    <rPh sb="4" eb="7">
      <t>ホイクエン</t>
    </rPh>
    <phoneticPr fontId="3"/>
  </si>
  <si>
    <t>草津</t>
    <rPh sb="0" eb="2">
      <t>クサツ</t>
    </rPh>
    <phoneticPr fontId="3"/>
  </si>
  <si>
    <t>草津第二</t>
    <rPh sb="0" eb="2">
      <t>クサツ</t>
    </rPh>
    <rPh sb="2" eb="4">
      <t>ダイニ</t>
    </rPh>
    <phoneticPr fontId="3"/>
  </si>
  <si>
    <t>第三</t>
    <rPh sb="0" eb="2">
      <t>ダイサン</t>
    </rPh>
    <phoneticPr fontId="3"/>
  </si>
  <si>
    <t>第四</t>
    <rPh sb="0" eb="2">
      <t>ダイヨン</t>
    </rPh>
    <phoneticPr fontId="3"/>
  </si>
  <si>
    <t>第五</t>
    <rPh sb="0" eb="2">
      <t>ダイゴ</t>
    </rPh>
    <phoneticPr fontId="3"/>
  </si>
  <si>
    <t>第六</t>
    <rPh sb="0" eb="2">
      <t>ダイロク</t>
    </rPh>
    <phoneticPr fontId="3"/>
  </si>
  <si>
    <t>志津</t>
    <rPh sb="0" eb="2">
      <t>シヅ</t>
    </rPh>
    <phoneticPr fontId="3"/>
  </si>
  <si>
    <t>草津大谷</t>
    <rPh sb="0" eb="2">
      <t>クサツ</t>
    </rPh>
    <rPh sb="2" eb="4">
      <t>オオタニ</t>
    </rPh>
    <phoneticPr fontId="3"/>
  </si>
  <si>
    <t>区分</t>
    <rPh sb="0" eb="2">
      <t>クブン</t>
    </rPh>
    <phoneticPr fontId="3"/>
  </si>
  <si>
    <t>保育所</t>
    <rPh sb="0" eb="3">
      <t>ホイクショ</t>
    </rPh>
    <phoneticPr fontId="3"/>
  </si>
  <si>
    <t>み保育園</t>
    <rPh sb="1" eb="4">
      <t>ホイクエン</t>
    </rPh>
    <phoneticPr fontId="3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</si>
  <si>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3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</si>
  <si>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</si>
  <si>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</si>
  <si>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付加年金加入被保険者数</t>
    <rPh sb="0" eb="2">
      <t>フカカチ</t>
    </rPh>
    <rPh sb="2" eb="4">
      <t>ネンキン</t>
    </rPh>
    <rPh sb="4" eb="6">
      <t>カニュウ</t>
    </rPh>
    <rPh sb="6" eb="7">
      <t>ヒ</t>
    </rPh>
    <rPh sb="7" eb="10">
      <t>ホケンシャ</t>
    </rPh>
    <rPh sb="10" eb="11">
      <t>スウ</t>
    </rPh>
    <phoneticPr fontId="3"/>
  </si>
  <si>
    <t>通算</t>
    <rPh sb="0" eb="2">
      <t>ツウサン</t>
    </rPh>
    <phoneticPr fontId="3"/>
  </si>
  <si>
    <t>老齢</t>
    <rPh sb="0" eb="2">
      <t>ロウレイ</t>
    </rPh>
    <phoneticPr fontId="3"/>
  </si>
  <si>
    <t>障害</t>
    <rPh sb="0" eb="2">
      <t>ショウガイ</t>
    </rPh>
    <phoneticPr fontId="3"/>
  </si>
  <si>
    <t>遺族</t>
    <rPh sb="0" eb="2">
      <t>イゾク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</si>
  <si>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</si>
  <si>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</si>
  <si>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</si>
  <si>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（再掲）</t>
    <rPh sb="1" eb="3">
      <t>サイケイ</t>
    </rPh>
    <phoneticPr fontId="3"/>
  </si>
  <si>
    <t>総  数</t>
    <rPh sb="0" eb="4">
      <t>ソウスウ</t>
    </rPh>
    <phoneticPr fontId="3"/>
  </si>
  <si>
    <t>母子</t>
    <rPh sb="0" eb="2">
      <t>ボシ</t>
    </rPh>
    <phoneticPr fontId="3"/>
  </si>
  <si>
    <t>遺児</t>
    <rPh sb="0" eb="2">
      <t>イジ</t>
    </rPh>
    <phoneticPr fontId="3"/>
  </si>
  <si>
    <t>寡婦</t>
    <rPh sb="0" eb="2">
      <t>カフ</t>
    </rPh>
    <phoneticPr fontId="3"/>
  </si>
  <si>
    <t>基礎</t>
    <rPh sb="0" eb="2">
      <t>キソ</t>
    </rPh>
    <phoneticPr fontId="3"/>
  </si>
  <si>
    <t>全額</t>
    <rPh sb="0" eb="2">
      <t>ゼンガク</t>
    </rPh>
    <phoneticPr fontId="3"/>
  </si>
  <si>
    <t>一部</t>
    <rPh sb="0" eb="2">
      <t>イチブ</t>
    </rPh>
    <phoneticPr fontId="3"/>
  </si>
  <si>
    <t>強制加入者</t>
    <rPh sb="0" eb="2">
      <t>キョウセイ</t>
    </rPh>
    <rPh sb="2" eb="5">
      <t>カニュウシャ</t>
    </rPh>
    <phoneticPr fontId="3"/>
  </si>
  <si>
    <t>任意加入者</t>
    <rPh sb="0" eb="2">
      <t>ニンイ</t>
    </rPh>
    <rPh sb="2" eb="5">
      <t>カニュウシャ</t>
    </rPh>
    <phoneticPr fontId="3"/>
  </si>
  <si>
    <t>計</t>
    <rPh sb="0" eb="1">
      <t>ケイ</t>
    </rPh>
    <phoneticPr fontId="3"/>
  </si>
  <si>
    <t>強制</t>
    <rPh sb="0" eb="2">
      <t>キョウセイ</t>
    </rPh>
    <phoneticPr fontId="3"/>
  </si>
  <si>
    <t>任意</t>
    <rPh sb="0" eb="2">
      <t>ニンイ</t>
    </rPh>
    <phoneticPr fontId="3"/>
  </si>
  <si>
    <t>年金</t>
    <rPh sb="0" eb="2">
      <t>ネンキン</t>
    </rPh>
    <phoneticPr fontId="3"/>
  </si>
  <si>
    <t>支給</t>
    <rPh sb="0" eb="2">
      <t>シキュウ</t>
    </rPh>
    <phoneticPr fontId="3"/>
  </si>
  <si>
    <t>停止</t>
    <rPh sb="0" eb="2">
      <t>テイシ</t>
    </rPh>
    <phoneticPr fontId="3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</si>
  <si>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3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</si>
  <si>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3"/>
  </si>
  <si>
    <t>件    数</t>
    <rPh sb="0" eb="6">
      <t>ケンスウ</t>
    </rPh>
    <phoneticPr fontId="3"/>
  </si>
  <si>
    <t>金    額</t>
    <rPh sb="0" eb="6">
      <t>キンガク</t>
    </rPh>
    <phoneticPr fontId="3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</si>
  <si>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3"/>
  </si>
  <si>
    <t>入院</t>
    <rPh sb="0" eb="2">
      <t>ニュウイン</t>
    </rPh>
    <phoneticPr fontId="3"/>
  </si>
  <si>
    <t>入院外</t>
    <rPh sb="0" eb="2">
      <t>ニュウイン</t>
    </rPh>
    <rPh sb="2" eb="3">
      <t>ソト</t>
    </rPh>
    <phoneticPr fontId="3"/>
  </si>
  <si>
    <t>件数</t>
    <rPh sb="0" eb="2">
      <t>ケンスウ</t>
    </rPh>
    <phoneticPr fontId="3"/>
  </si>
  <si>
    <t>平均</t>
    <rPh sb="0" eb="2">
      <t>ヘイキン</t>
    </rPh>
    <phoneticPr fontId="3"/>
  </si>
  <si>
    <t>療養給付</t>
    <rPh sb="0" eb="2">
      <t>リョウヨウ</t>
    </rPh>
    <rPh sb="2" eb="4">
      <t>キュウフ</t>
    </rPh>
    <phoneticPr fontId="3"/>
  </si>
  <si>
    <t>療養費</t>
    <rPh sb="0" eb="3">
      <t>リョウヨウヒ</t>
    </rPh>
    <phoneticPr fontId="3"/>
  </si>
  <si>
    <t>葬祭費</t>
    <rPh sb="0" eb="2">
      <t>ソウサイ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</si>
  <si>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</si>
  <si>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3"/>
  </si>
  <si>
    <t>入  院</t>
    <rPh sb="0" eb="4">
      <t>ニュウイン</t>
    </rPh>
    <phoneticPr fontId="3"/>
  </si>
  <si>
    <t>歯  科</t>
    <rPh sb="0" eb="4">
      <t>シカ</t>
    </rPh>
    <phoneticPr fontId="3"/>
  </si>
  <si>
    <t>薬  剤</t>
    <rPh sb="0" eb="4">
      <t>ヤクザイ</t>
    </rPh>
    <phoneticPr fontId="3"/>
  </si>
  <si>
    <t xml:space="preserve">- </t>
    <phoneticPr fontId="3"/>
  </si>
  <si>
    <t>加入状況</t>
    <rPh sb="0" eb="2">
      <t>カニュウ</t>
    </rPh>
    <rPh sb="2" eb="4">
      <t>ジョウキョウ</t>
    </rPh>
    <phoneticPr fontId="3"/>
  </si>
  <si>
    <t>見</t>
    <rPh sb="0" eb="1">
      <t>ミ</t>
    </rPh>
    <phoneticPr fontId="3"/>
  </si>
  <si>
    <t>舞</t>
    <rPh sb="0" eb="1">
      <t>マイ</t>
    </rPh>
    <phoneticPr fontId="3"/>
  </si>
  <si>
    <t>金</t>
    <rPh sb="0" eb="1">
      <t>キン</t>
    </rPh>
    <phoneticPr fontId="3"/>
  </si>
  <si>
    <t>支</t>
    <rPh sb="0" eb="1">
      <t>シ</t>
    </rPh>
    <phoneticPr fontId="3"/>
  </si>
  <si>
    <t>給</t>
    <rPh sb="0" eb="1">
      <t>キュウ</t>
    </rPh>
    <phoneticPr fontId="3"/>
  </si>
  <si>
    <t>状</t>
    <rPh sb="0" eb="1">
      <t>ジョウ</t>
    </rPh>
    <phoneticPr fontId="3"/>
  </si>
  <si>
    <t>況</t>
    <rPh sb="0" eb="1">
      <t>キョウ</t>
    </rPh>
    <phoneticPr fontId="3"/>
  </si>
  <si>
    <t>合    計</t>
    <rPh sb="0" eb="6">
      <t>ゴウケイ</t>
    </rPh>
    <phoneticPr fontId="3"/>
  </si>
  <si>
    <t>受給率</t>
    <rPh sb="0" eb="3">
      <t>ジュキュウリツ</t>
    </rPh>
    <phoneticPr fontId="3"/>
  </si>
  <si>
    <t>人口</t>
    <rPh sb="0" eb="2">
      <t>ジンコウ</t>
    </rPh>
    <phoneticPr fontId="3"/>
  </si>
  <si>
    <t>加入数</t>
    <rPh sb="0" eb="2">
      <t>カニュウ</t>
    </rPh>
    <rPh sb="2" eb="3">
      <t>スウ</t>
    </rPh>
    <phoneticPr fontId="3"/>
  </si>
  <si>
    <t>掛金額＜A＞</t>
    <rPh sb="0" eb="2">
      <t>カケキン</t>
    </rPh>
    <rPh sb="2" eb="3">
      <t>ガク</t>
    </rPh>
    <phoneticPr fontId="3"/>
  </si>
  <si>
    <t>加入率</t>
    <rPh sb="0" eb="3">
      <t>カニュウリツ</t>
    </rPh>
    <phoneticPr fontId="3"/>
  </si>
  <si>
    <t>却下</t>
    <rPh sb="0" eb="2">
      <t>キャッカ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</si>
  <si>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</si>
  <si>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金額＜Ｂ＞</t>
    <rPh sb="0" eb="2">
      <t>キンガク</t>
    </rPh>
    <phoneticPr fontId="3"/>
  </si>
  <si>
    <t>（人）</t>
    <rPh sb="1" eb="2">
      <t>ヒト</t>
    </rPh>
    <phoneticPr fontId="3"/>
  </si>
  <si>
    <t>（円）</t>
    <rPh sb="1" eb="2">
      <t>エン</t>
    </rPh>
    <phoneticPr fontId="3"/>
  </si>
  <si>
    <t>（件）</t>
    <rPh sb="1" eb="2">
      <t>ケン</t>
    </rPh>
    <phoneticPr fontId="3"/>
  </si>
  <si>
    <t>（千円）</t>
    <rPh sb="1" eb="3">
      <t>センエン</t>
    </rPh>
    <phoneticPr fontId="3"/>
  </si>
  <si>
    <t>　　　2．ののみち保育園（H16.4.1開設）</t>
    <rPh sb="9" eb="12">
      <t>ホイクエン</t>
    </rPh>
    <rPh sb="20" eb="22">
      <t>カイセツ</t>
    </rPh>
    <phoneticPr fontId="3"/>
  </si>
  <si>
    <t xml:space="preserve">（単位：人） </t>
    <rPh sb="1" eb="3">
      <t>タンイ</t>
    </rPh>
    <rPh sb="4" eb="5">
      <t>ヒト</t>
    </rPh>
    <phoneticPr fontId="3"/>
  </si>
  <si>
    <t>特別障害給付金</t>
    <rPh sb="0" eb="2">
      <t>トクベツ</t>
    </rPh>
    <rPh sb="2" eb="4">
      <t>ショウガイ</t>
    </rPh>
    <rPh sb="4" eb="7">
      <t>キュウフキン</t>
    </rPh>
    <phoneticPr fontId="3"/>
  </si>
  <si>
    <t>平成17年度</t>
    <rPh sb="0" eb="2">
      <t>ヘイセイ</t>
    </rPh>
    <phoneticPr fontId="3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</si>
  <si>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3"/>
  </si>
  <si>
    <t>2</t>
    <phoneticPr fontId="3"/>
  </si>
  <si>
    <t>1</t>
    <phoneticPr fontId="3"/>
  </si>
  <si>
    <t>（％）</t>
    <phoneticPr fontId="3"/>
  </si>
  <si>
    <t>（％）</t>
    <phoneticPr fontId="3"/>
  </si>
  <si>
    <t>＜Ｂ／Ａ＞</t>
    <phoneticPr fontId="3"/>
  </si>
  <si>
    <t>平成18年度</t>
    <rPh sb="0" eb="2">
      <t>ヘイセイ</t>
    </rPh>
    <phoneticPr fontId="3"/>
  </si>
  <si>
    <t xml:space="preserve">- </t>
  </si>
  <si>
    <t>被用者小学校修了前特例給付</t>
    <rPh sb="0" eb="3">
      <t>ヒヨウシャ</t>
    </rPh>
    <rPh sb="3" eb="6">
      <t>ショウガッコウ</t>
    </rPh>
    <rPh sb="6" eb="8">
      <t>シュウリョウ</t>
    </rPh>
    <rPh sb="8" eb="9">
      <t>マエ</t>
    </rPh>
    <rPh sb="9" eb="11">
      <t>トクレイ</t>
    </rPh>
    <rPh sb="11" eb="13">
      <t>キュウフ</t>
    </rPh>
    <phoneticPr fontId="3"/>
  </si>
  <si>
    <t>非被用者小学校修了前特例給付</t>
    <rPh sb="0" eb="1">
      <t>ヒ</t>
    </rPh>
    <rPh sb="1" eb="4">
      <t>ヒヨウシャ</t>
    </rPh>
    <rPh sb="4" eb="7">
      <t>ショウガッコウ</t>
    </rPh>
    <rPh sb="7" eb="9">
      <t>シュウリョウ</t>
    </rPh>
    <rPh sb="9" eb="10">
      <t>マエ</t>
    </rPh>
    <rPh sb="10" eb="12">
      <t>トクレイ</t>
    </rPh>
    <rPh sb="12" eb="14">
      <t>キュウフ</t>
    </rPh>
    <phoneticPr fontId="3"/>
  </si>
  <si>
    <t>（単位：人）</t>
    <phoneticPr fontId="3"/>
  </si>
  <si>
    <t>(3)</t>
    <phoneticPr fontId="3"/>
  </si>
  <si>
    <t>(2)</t>
    <phoneticPr fontId="3"/>
  </si>
  <si>
    <t>　　　1．Purekidsみのり保育園（H12.7.1開設）</t>
    <rPh sb="16" eb="19">
      <t>ホイクエン</t>
    </rPh>
    <rPh sb="27" eb="29">
      <t>カイセツ</t>
    </rPh>
    <phoneticPr fontId="3"/>
  </si>
  <si>
    <t>平成19年度</t>
    <rPh sb="0" eb="2">
      <t>ヘイセイ</t>
    </rPh>
    <phoneticPr fontId="3"/>
  </si>
  <si>
    <t>4</t>
    <phoneticPr fontId="3"/>
  </si>
  <si>
    <t>さくら坂</t>
    <rPh sb="3" eb="4">
      <t>サカ</t>
    </rPh>
    <phoneticPr fontId="3"/>
  </si>
  <si>
    <t>　　　3．さくら坂保育園（H20.4.1開設）</t>
    <rPh sb="8" eb="9">
      <t>サカ</t>
    </rPh>
    <rPh sb="9" eb="12">
      <t>ホイクエン</t>
    </rPh>
    <rPh sb="20" eb="22">
      <t>カイセツ</t>
    </rPh>
    <phoneticPr fontId="3"/>
  </si>
  <si>
    <t>(1)</t>
    <phoneticPr fontId="3"/>
  </si>
  <si>
    <r>
      <t>平成1</t>
    </r>
    <r>
      <rPr>
        <sz val="11"/>
        <rFont val="ＭＳ Ｐゴシック"/>
        <family val="3"/>
        <charset val="128"/>
      </rPr>
      <t>9年度</t>
    </r>
    <rPh sb="0" eb="2">
      <t>ヘイセイ</t>
    </rPh>
    <phoneticPr fontId="3"/>
  </si>
  <si>
    <t>平成20年度</t>
    <rPh sb="0" eb="2">
      <t>ヘイセイ</t>
    </rPh>
    <phoneticPr fontId="3"/>
  </si>
  <si>
    <t>平成20年度</t>
    <rPh sb="0" eb="2">
      <t>ヘイセイ</t>
    </rPh>
    <rPh sb="4" eb="6">
      <t>ネンド</t>
    </rPh>
    <phoneticPr fontId="3"/>
  </si>
  <si>
    <r>
      <t>平成20年度</t>
    </r>
    <r>
      <rPr>
        <sz val="11"/>
        <rFont val="ＭＳ Ｐゴシック"/>
        <family val="3"/>
        <charset val="128"/>
      </rPr>
      <t/>
    </r>
    <rPh sb="0" eb="2">
      <t>ヘイセイ</t>
    </rPh>
    <phoneticPr fontId="3"/>
  </si>
  <si>
    <t>1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</si>
  <si>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</si>
  <si>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</si>
  <si>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（注）1．各年度末日現在</t>
    <rPh sb="1" eb="2">
      <t>チュウ</t>
    </rPh>
    <rPh sb="5" eb="6">
      <t>カク</t>
    </rPh>
    <rPh sb="6" eb="7">
      <t>ネン</t>
    </rPh>
    <rPh sb="7" eb="8">
      <t>ド</t>
    </rPh>
    <rPh sb="8" eb="10">
      <t>マツジツ</t>
    </rPh>
    <rPh sb="10" eb="12">
      <t>ゲンザイ</t>
    </rPh>
    <phoneticPr fontId="3"/>
  </si>
  <si>
    <t>　　　2．平成20年度被保険者数等は、後期高齢者医療制度の創設により対象者が変更されています。</t>
    <rPh sb="5" eb="7">
      <t>ヘイセイ</t>
    </rPh>
    <rPh sb="9" eb="11">
      <t>ネンド</t>
    </rPh>
    <rPh sb="11" eb="15">
      <t>ヒホケンシャ</t>
    </rPh>
    <rPh sb="15" eb="16">
      <t>スウ</t>
    </rPh>
    <rPh sb="16" eb="17">
      <t>トウ</t>
    </rPh>
    <rPh sb="19" eb="21">
      <t>コウキ</t>
    </rPh>
    <rPh sb="21" eb="24">
      <t>コウレイシャ</t>
    </rPh>
    <rPh sb="24" eb="26">
      <t>イリョウ</t>
    </rPh>
    <rPh sb="26" eb="28">
      <t>セイド</t>
    </rPh>
    <rPh sb="29" eb="31">
      <t>ソウセツ</t>
    </rPh>
    <rPh sb="34" eb="37">
      <t>タイショウシャ</t>
    </rPh>
    <rPh sb="38" eb="40">
      <t>ヘンコウ</t>
    </rPh>
    <phoneticPr fontId="3"/>
  </si>
  <si>
    <r>
      <t>　　　2．退職者医療制度を含むが、後期高齢者医療および</t>
    </r>
    <r>
      <rPr>
        <sz val="11"/>
        <rFont val="ＭＳ Ｐゴシック"/>
        <family val="3"/>
        <charset val="128"/>
      </rPr>
      <t>老人保健分は除く</t>
    </r>
    <rPh sb="5" eb="8">
      <t>タイショクシャ</t>
    </rPh>
    <rPh sb="8" eb="12">
      <t>イリョウセイド</t>
    </rPh>
    <rPh sb="13" eb="14">
      <t>フク</t>
    </rPh>
    <rPh sb="17" eb="19">
      <t>コウキ</t>
    </rPh>
    <rPh sb="19" eb="22">
      <t>コウレイシャ</t>
    </rPh>
    <rPh sb="22" eb="24">
      <t>イリョウ</t>
    </rPh>
    <rPh sb="27" eb="29">
      <t>ロウジン</t>
    </rPh>
    <rPh sb="29" eb="31">
      <t>ホケン</t>
    </rPh>
    <rPh sb="31" eb="32">
      <t>ブン</t>
    </rPh>
    <rPh sb="33" eb="34">
      <t>ノゾ</t>
    </rPh>
    <phoneticPr fontId="3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</si>
  <si>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3"/>
  </si>
  <si>
    <t>平成21年度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</si>
  <si>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</si>
  <si>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77才</t>
    <phoneticPr fontId="3"/>
  </si>
  <si>
    <t>88才</t>
    <rPh sb="2" eb="3">
      <t>サイ</t>
    </rPh>
    <phoneticPr fontId="3"/>
  </si>
  <si>
    <t>99才</t>
    <rPh sb="2" eb="3">
      <t>サイ</t>
    </rPh>
    <phoneticPr fontId="3"/>
  </si>
  <si>
    <t>最高齢</t>
    <rPh sb="0" eb="3">
      <t>サイコウレイ</t>
    </rPh>
    <phoneticPr fontId="3"/>
  </si>
  <si>
    <t>到達者</t>
    <rPh sb="0" eb="2">
      <t>トウタツ</t>
    </rPh>
    <rPh sb="2" eb="3">
      <t>シャ</t>
    </rPh>
    <phoneticPr fontId="3"/>
  </si>
  <si>
    <t>以上</t>
    <rPh sb="0" eb="2">
      <t>イジョウ</t>
    </rPh>
    <phoneticPr fontId="3"/>
  </si>
  <si>
    <t>男女</t>
    <rPh sb="0" eb="2">
      <t>ダンジョ</t>
    </rPh>
    <phoneticPr fontId="3"/>
  </si>
  <si>
    <t>（注）各年9月15日現在、「99才以上」の受給者、支給額に最高齢男女を含まず</t>
    <rPh sb="16" eb="17">
      <t>サイ</t>
    </rPh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3"/>
  </si>
  <si>
    <t>5</t>
    <phoneticPr fontId="3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</si>
  <si>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</si>
  <si>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</si>
  <si>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</si>
  <si>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資料：幼児課</t>
    <rPh sb="0" eb="2">
      <t>シリョウ</t>
    </rPh>
    <rPh sb="3" eb="5">
      <t>ヨウジ</t>
    </rPh>
    <rPh sb="5" eb="6">
      <t>カ</t>
    </rPh>
    <phoneticPr fontId="3"/>
  </si>
  <si>
    <t>区　分</t>
    <rPh sb="0" eb="1">
      <t>ク</t>
    </rPh>
    <rPh sb="2" eb="3">
      <t>フン</t>
    </rPh>
    <phoneticPr fontId="3"/>
  </si>
  <si>
    <t>小学生以下</t>
    <rPh sb="0" eb="3">
      <t>ショウガクセイ</t>
    </rPh>
    <rPh sb="3" eb="5">
      <t>イカ</t>
    </rPh>
    <phoneticPr fontId="3"/>
  </si>
  <si>
    <t>中学生</t>
    <rPh sb="0" eb="3">
      <t>チュウガクセイ</t>
    </rPh>
    <phoneticPr fontId="3"/>
  </si>
  <si>
    <t xml:space="preserve">  （単位：人、千円）</t>
    <phoneticPr fontId="3"/>
  </si>
  <si>
    <r>
      <t>平成23年度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</si>
  <si>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</si>
  <si>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</si>
  <si>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平成23年度</t>
    <rPh sb="0" eb="2">
      <t>ヘイセイ</t>
    </rPh>
    <phoneticPr fontId="3"/>
  </si>
  <si>
    <t>平成22年度</t>
  </si>
  <si>
    <t>　　　4．くさつ優愛保育園モンチ（H24.4.1開設）</t>
    <rPh sb="8" eb="9">
      <t>ユウ</t>
    </rPh>
    <rPh sb="9" eb="10">
      <t>アイ</t>
    </rPh>
    <rPh sb="10" eb="13">
      <t>ホイクエン</t>
    </rPh>
    <rPh sb="24" eb="26">
      <t>カイセツ</t>
    </rPh>
    <phoneticPr fontId="3"/>
  </si>
  <si>
    <t>みのり</t>
    <phoneticPr fontId="3"/>
  </si>
  <si>
    <t>保育園モンチ</t>
    <rPh sb="0" eb="2">
      <t>ホイク</t>
    </rPh>
    <rPh sb="2" eb="3">
      <t>エン</t>
    </rPh>
    <phoneticPr fontId="3"/>
  </si>
  <si>
    <t>くさつ優愛</t>
    <rPh sb="3" eb="4">
      <t>ユウ</t>
    </rPh>
    <rPh sb="4" eb="5">
      <t>アイ</t>
    </rPh>
    <phoneticPr fontId="3"/>
  </si>
  <si>
    <t>-</t>
    <phoneticPr fontId="3"/>
  </si>
  <si>
    <t>７８． 国民年金の状況</t>
    <rPh sb="4" eb="6">
      <t>コクミン</t>
    </rPh>
    <rPh sb="6" eb="8">
      <t>ネンキン</t>
    </rPh>
    <rPh sb="9" eb="11">
      <t>ジョウキョウ</t>
    </rPh>
    <phoneticPr fontId="3"/>
  </si>
  <si>
    <t>７９．国民健康保険加入状況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3"/>
  </si>
  <si>
    <t>８０． 療養費支払状況</t>
    <rPh sb="4" eb="7">
      <t>リョウヨウヒ</t>
    </rPh>
    <rPh sb="7" eb="9">
      <t>シハライ</t>
    </rPh>
    <rPh sb="9" eb="11">
      <t>ジョウキョウ</t>
    </rPh>
    <phoneticPr fontId="3"/>
  </si>
  <si>
    <t>８１． 療養給付状況</t>
    <rPh sb="4" eb="6">
      <t>リョウヨウ</t>
    </rPh>
    <rPh sb="6" eb="8">
      <t>キュウフ</t>
    </rPh>
    <rPh sb="8" eb="10">
      <t>ジョウキョウ</t>
    </rPh>
    <phoneticPr fontId="3"/>
  </si>
  <si>
    <t>８２．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3"/>
  </si>
  <si>
    <t>８３．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3"/>
  </si>
  <si>
    <t>８５． 長寿祝金支給状況</t>
    <phoneticPr fontId="3"/>
  </si>
  <si>
    <t>８６．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3"/>
  </si>
  <si>
    <t>８８．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3"/>
  </si>
  <si>
    <t>８９． 保育所の状況</t>
    <rPh sb="4" eb="7">
      <t>ホイクショ</t>
    </rPh>
    <rPh sb="8" eb="10">
      <t>ジョウキョウ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</si>
  <si>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</si>
  <si>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</si>
  <si>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平成24年度</t>
    <rPh sb="0" eb="2">
      <t>ヘイセイ</t>
    </rPh>
    <phoneticPr fontId="3"/>
  </si>
  <si>
    <t>平成25年</t>
    <phoneticPr fontId="3"/>
  </si>
  <si>
    <t>くさつ優愛保育園モンチ</t>
    <rPh sb="3" eb="4">
      <t>ユウ</t>
    </rPh>
    <rPh sb="4" eb="5">
      <t>アイ</t>
    </rPh>
    <phoneticPr fontId="3"/>
  </si>
  <si>
    <t xml:space="preserve">             　　　（単位：千円）</t>
    <rPh sb="17" eb="19">
      <t>タンイ</t>
    </rPh>
    <rPh sb="20" eb="22">
      <t>センエン</t>
    </rPh>
    <phoneticPr fontId="3"/>
  </si>
  <si>
    <t>８７． 児童手当支給状況（平成22年度～平成23年度は子ども手当支給状況）</t>
    <rPh sb="4" eb="6">
      <t>ジドウ</t>
    </rPh>
    <rPh sb="13" eb="15">
      <t>ヘイセイ</t>
    </rPh>
    <rPh sb="17" eb="19">
      <t>ネンド</t>
    </rPh>
    <rPh sb="20" eb="22">
      <t>ヘイセイ</t>
    </rPh>
    <rPh sb="24" eb="26">
      <t>ネンド</t>
    </rPh>
    <rPh sb="27" eb="28">
      <t>コ</t>
    </rPh>
    <rPh sb="30" eb="32">
      <t>テアテ</t>
    </rPh>
    <rPh sb="32" eb="34">
      <t>シキュウ</t>
    </rPh>
    <rPh sb="34" eb="36">
      <t>ジョウキョウ</t>
    </rPh>
    <phoneticPr fontId="3"/>
  </si>
  <si>
    <t>被用者</t>
  </si>
  <si>
    <t>非被用者</t>
  </si>
  <si>
    <t>所得制限額以上</t>
  </si>
  <si>
    <t>区分</t>
  </si>
  <si>
    <t>延べ
児童数</t>
  </si>
  <si>
    <t>金額</t>
  </si>
  <si>
    <t>平成24年度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</si>
  <si>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3"/>
  </si>
  <si>
    <t>延べ
児童数</t>
    <rPh sb="0" eb="1">
      <t>ノ</t>
    </rPh>
    <rPh sb="3" eb="5">
      <t>ジドウ</t>
    </rPh>
    <rPh sb="5" eb="6">
      <t>スウ</t>
    </rPh>
    <phoneticPr fontId="3"/>
  </si>
  <si>
    <t>　　　　　5級：4万円・6級：2万5千円・7級：2万円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3"/>
  </si>
  <si>
    <t>　　　2．（　）は、支給制限・追加請求・ギプス加算件数</t>
    <rPh sb="10" eb="12">
      <t>シキュウ</t>
    </rPh>
    <rPh sb="12" eb="14">
      <t>セイゲン</t>
    </rPh>
    <rPh sb="15" eb="17">
      <t>ツイカ</t>
    </rPh>
    <rPh sb="17" eb="19">
      <t>セイキュウ</t>
    </rPh>
    <rPh sb="23" eb="25">
      <t>カサン</t>
    </rPh>
    <rPh sb="25" eb="27">
      <t>ケンスウ</t>
    </rPh>
    <phoneticPr fontId="3"/>
  </si>
  <si>
    <t>志津南</t>
    <rPh sb="0" eb="2">
      <t>シヅ</t>
    </rPh>
    <rPh sb="2" eb="3">
      <t>ミナミ</t>
    </rPh>
    <phoneticPr fontId="3"/>
  </si>
  <si>
    <t>矢倉</t>
    <rPh sb="0" eb="2">
      <t>ヤグラ</t>
    </rPh>
    <phoneticPr fontId="3"/>
  </si>
  <si>
    <t>大路</t>
    <rPh sb="0" eb="2">
      <t>オオジ</t>
    </rPh>
    <phoneticPr fontId="3"/>
  </si>
  <si>
    <t>渋川</t>
    <rPh sb="0" eb="2">
      <t>シブカワ</t>
    </rPh>
    <phoneticPr fontId="3"/>
  </si>
  <si>
    <t>老上</t>
    <rPh sb="0" eb="2">
      <t>オイカミ</t>
    </rPh>
    <phoneticPr fontId="3"/>
  </si>
  <si>
    <t>玉川</t>
    <rPh sb="0" eb="2">
      <t>タマガワ</t>
    </rPh>
    <phoneticPr fontId="3"/>
  </si>
  <si>
    <t>南笠東</t>
    <rPh sb="0" eb="1">
      <t>ミナミ</t>
    </rPh>
    <rPh sb="1" eb="2">
      <t>ガサ</t>
    </rPh>
    <rPh sb="2" eb="3">
      <t>ヒガシ</t>
    </rPh>
    <phoneticPr fontId="3"/>
  </si>
  <si>
    <t>山田</t>
    <rPh sb="0" eb="2">
      <t>ヤマダ</t>
    </rPh>
    <phoneticPr fontId="3"/>
  </si>
  <si>
    <t>笠縫</t>
    <rPh sb="0" eb="2">
      <t>カサヌイ</t>
    </rPh>
    <phoneticPr fontId="3"/>
  </si>
  <si>
    <t>笠縫東</t>
    <rPh sb="0" eb="2">
      <t>カサヌイ</t>
    </rPh>
    <rPh sb="2" eb="3">
      <t>ヒガシ</t>
    </rPh>
    <phoneticPr fontId="3"/>
  </si>
  <si>
    <t>常盤</t>
    <rPh sb="0" eb="2">
      <t>トキワ</t>
    </rPh>
    <phoneticPr fontId="3"/>
  </si>
  <si>
    <t>　　　5．さくら坂南保育園【分園】（H25.4.1開設）</t>
    <rPh sb="8" eb="9">
      <t>サカ</t>
    </rPh>
    <rPh sb="9" eb="10">
      <t>ミナミ</t>
    </rPh>
    <rPh sb="10" eb="13">
      <t>ホイクエン</t>
    </rPh>
    <rPh sb="14" eb="16">
      <t>ブンエン</t>
    </rPh>
    <rPh sb="25" eb="27">
      <t>カイセツ</t>
    </rPh>
    <phoneticPr fontId="3"/>
  </si>
  <si>
    <t>保育園【本園】</t>
    <rPh sb="0" eb="3">
      <t>ホイクエン</t>
    </rPh>
    <rPh sb="4" eb="5">
      <t>ホン</t>
    </rPh>
    <rPh sb="5" eb="6">
      <t>エン</t>
    </rPh>
    <phoneticPr fontId="3"/>
  </si>
  <si>
    <t>保育園　　　【分園】</t>
    <rPh sb="0" eb="3">
      <t>ホイクエン</t>
    </rPh>
    <rPh sb="7" eb="8">
      <t>ブン</t>
    </rPh>
    <rPh sb="8" eb="9">
      <t>エン</t>
    </rPh>
    <phoneticPr fontId="3"/>
  </si>
  <si>
    <t>さくら坂保育園【本園】</t>
    <rPh sb="3" eb="4">
      <t>サカ</t>
    </rPh>
    <rPh sb="4" eb="7">
      <t>ホイクエン</t>
    </rPh>
    <rPh sb="8" eb="9">
      <t>ホン</t>
    </rPh>
    <rPh sb="9" eb="10">
      <t>エン</t>
    </rPh>
    <phoneticPr fontId="3"/>
  </si>
  <si>
    <t>延べ
児童数</t>
    <phoneticPr fontId="3"/>
  </si>
  <si>
    <t>緑波くるみ保育園</t>
    <rPh sb="0" eb="1">
      <t>ミドリ</t>
    </rPh>
    <rPh sb="1" eb="2">
      <t>ナミ</t>
    </rPh>
    <rPh sb="5" eb="8">
      <t>ホイクエン</t>
    </rPh>
    <phoneticPr fontId="3"/>
  </si>
  <si>
    <t>緑波くる</t>
    <rPh sb="0" eb="1">
      <t>ミドリ</t>
    </rPh>
    <rPh sb="1" eb="2">
      <t>ナミ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</si>
  <si>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</si>
  <si>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</si>
  <si>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平成25年度</t>
    <rPh sb="0" eb="2">
      <t>ヘイセイ</t>
    </rPh>
    <phoneticPr fontId="3"/>
  </si>
  <si>
    <t>平成26年</t>
    <phoneticPr fontId="3"/>
  </si>
  <si>
    <t>平成25年度</t>
  </si>
  <si>
    <r>
      <t>（注）1．平成18</t>
    </r>
    <r>
      <rPr>
        <sz val="11"/>
        <rFont val="ＭＳ Ｐゴシック"/>
        <family val="3"/>
        <charset val="128"/>
      </rPr>
      <t>年度制度改正</t>
    </r>
    <rPh sb="5" eb="7">
      <t>ヘイセイ</t>
    </rPh>
    <rPh sb="9" eb="11">
      <t>ネンド</t>
    </rPh>
    <rPh sb="11" eb="13">
      <t>セイド</t>
    </rPh>
    <rPh sb="13" eb="15">
      <t>カイセイ</t>
    </rPh>
    <phoneticPr fontId="3"/>
  </si>
  <si>
    <r>
      <t>　　　2．平成19</t>
    </r>
    <r>
      <rPr>
        <sz val="11"/>
        <rFont val="ＭＳ Ｐゴシック"/>
        <family val="3"/>
        <charset val="128"/>
      </rPr>
      <t>年度制度改正（</t>
    </r>
    <r>
      <rPr>
        <sz val="11"/>
        <rFont val="ＭＳ Ｐゴシック"/>
        <family val="3"/>
        <charset val="128"/>
      </rPr>
      <t>3歳未満一律1万円支給）</t>
    </r>
    <rPh sb="5" eb="7">
      <t>ヘイセイ</t>
    </rPh>
    <rPh sb="9" eb="11">
      <t>ネンド</t>
    </rPh>
    <rPh sb="11" eb="13">
      <t>セイド</t>
    </rPh>
    <rPh sb="13" eb="15">
      <t>カイセイ</t>
    </rPh>
    <rPh sb="17" eb="18">
      <t>サイ</t>
    </rPh>
    <rPh sb="18" eb="20">
      <t>ミマン</t>
    </rPh>
    <rPh sb="20" eb="22">
      <t>イチリツ</t>
    </rPh>
    <rPh sb="23" eb="24">
      <t>マン</t>
    </rPh>
    <rPh sb="24" eb="25">
      <t>エン</t>
    </rPh>
    <rPh sb="25" eb="27">
      <t>シキュウ</t>
    </rPh>
    <phoneticPr fontId="3"/>
  </si>
  <si>
    <r>
      <t>　　　3．平成22</t>
    </r>
    <r>
      <rPr>
        <sz val="11"/>
        <rFont val="ＭＳ Ｐゴシック"/>
        <family val="3"/>
        <charset val="128"/>
      </rPr>
      <t>年度制度改正（子ども手当　中学生以下一律1.3万円支給　所得制限なし）</t>
    </r>
    <r>
      <rPr>
        <b/>
        <sz val="11"/>
        <rFont val="ＭＳ Ｐゴシック"/>
        <family val="3"/>
        <charset val="128"/>
      </rPr>
      <t/>
    </r>
    <rPh sb="5" eb="7">
      <t>ヘイセイ</t>
    </rPh>
    <rPh sb="9" eb="11">
      <t>ネンド</t>
    </rPh>
    <rPh sb="11" eb="13">
      <t>セイド</t>
    </rPh>
    <rPh sb="13" eb="15">
      <t>カイセイ</t>
    </rPh>
    <rPh sb="16" eb="17">
      <t>コ</t>
    </rPh>
    <rPh sb="19" eb="21">
      <t>テアテ</t>
    </rPh>
    <rPh sb="22" eb="24">
      <t>チュウガク</t>
    </rPh>
    <rPh sb="24" eb="25">
      <t>セイ</t>
    </rPh>
    <rPh sb="25" eb="27">
      <t>イカ</t>
    </rPh>
    <rPh sb="27" eb="29">
      <t>イチリツ</t>
    </rPh>
    <rPh sb="32" eb="33">
      <t>マン</t>
    </rPh>
    <rPh sb="33" eb="34">
      <t>エン</t>
    </rPh>
    <rPh sb="34" eb="36">
      <t>シキュウ</t>
    </rPh>
    <rPh sb="37" eb="39">
      <t>ショトク</t>
    </rPh>
    <rPh sb="39" eb="41">
      <t>セイゲン</t>
    </rPh>
    <phoneticPr fontId="3"/>
  </si>
  <si>
    <t>　　　4．平成23年10月制度改正（子ども手当　3歳未満1.5万円　3歳以上1万円支給　所得制限なし）</t>
    <rPh sb="5" eb="7">
      <t>ヘイセイ</t>
    </rPh>
    <rPh sb="9" eb="10">
      <t>ネン</t>
    </rPh>
    <rPh sb="12" eb="13">
      <t>ガツ</t>
    </rPh>
    <rPh sb="13" eb="15">
      <t>セイド</t>
    </rPh>
    <rPh sb="15" eb="17">
      <t>カイセイ</t>
    </rPh>
    <rPh sb="18" eb="19">
      <t>コ</t>
    </rPh>
    <rPh sb="21" eb="23">
      <t>テアテ</t>
    </rPh>
    <rPh sb="25" eb="26">
      <t>サイ</t>
    </rPh>
    <rPh sb="26" eb="28">
      <t>ミマン</t>
    </rPh>
    <rPh sb="31" eb="33">
      <t>マンエン</t>
    </rPh>
    <rPh sb="35" eb="36">
      <t>サイ</t>
    </rPh>
    <rPh sb="36" eb="38">
      <t>イジョウ</t>
    </rPh>
    <rPh sb="39" eb="41">
      <t>マンエン</t>
    </rPh>
    <rPh sb="41" eb="43">
      <t>シキュウ</t>
    </rPh>
    <rPh sb="44" eb="46">
      <t>ショトク</t>
    </rPh>
    <rPh sb="46" eb="48">
      <t>セイゲン</t>
    </rPh>
    <phoneticPr fontId="3"/>
  </si>
  <si>
    <r>
      <t>（注）平成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年4月1日現在</t>
    </r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2" eb="14">
      <t>ゲンザイ</t>
    </rPh>
    <phoneticPr fontId="3"/>
  </si>
  <si>
    <r>
      <t>（注）　平成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年4月1日現在</t>
    </r>
    <rPh sb="4" eb="6">
      <t>ヘイセイ</t>
    </rPh>
    <rPh sb="8" eb="9">
      <t>ネン</t>
    </rPh>
    <rPh sb="10" eb="11">
      <t>ガツ</t>
    </rPh>
    <rPh sb="12" eb="13">
      <t>ヒ</t>
    </rPh>
    <rPh sb="13" eb="15">
      <t>ゲンザイ</t>
    </rPh>
    <phoneticPr fontId="3"/>
  </si>
  <si>
    <t>（注）1．平成26年10月1日現在</t>
    <rPh sb="1" eb="2">
      <t>チュウ</t>
    </rPh>
    <rPh sb="5" eb="7">
      <t>ヘイセイ</t>
    </rPh>
    <rPh sb="9" eb="10">
      <t>ネン</t>
    </rPh>
    <rPh sb="12" eb="13">
      <t>ガツ</t>
    </rPh>
    <rPh sb="14" eb="15">
      <t>ヒ</t>
    </rPh>
    <rPh sb="15" eb="17">
      <t>ゲンザイ</t>
    </rPh>
    <phoneticPr fontId="3"/>
  </si>
  <si>
    <t>（注）平成26年10月1日現在</t>
    <rPh sb="1" eb="2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ゲンザイ</t>
    </rPh>
    <phoneticPr fontId="3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</si>
  <si>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3"/>
  </si>
  <si>
    <t>-</t>
    <phoneticPr fontId="3"/>
  </si>
  <si>
    <t>さくら坂保育園【分園】</t>
    <rPh sb="3" eb="4">
      <t>サカ</t>
    </rPh>
    <rPh sb="4" eb="7">
      <t>ホイクエン</t>
    </rPh>
    <rPh sb="8" eb="9">
      <t>ブン</t>
    </rPh>
    <rPh sb="9" eb="10">
      <t>エン</t>
    </rPh>
    <phoneticPr fontId="3"/>
  </si>
  <si>
    <t xml:space="preserve">- </t>
    <phoneticPr fontId="3"/>
  </si>
  <si>
    <r>
      <t xml:space="preserve">         </t>
    </r>
    <r>
      <rPr>
        <sz val="11"/>
        <rFont val="ＭＳ Ｐゴシック"/>
        <family val="3"/>
        <charset val="128"/>
      </rPr>
      <t xml:space="preserve">- </t>
    </r>
    <phoneticPr fontId="3"/>
  </si>
  <si>
    <r>
      <t xml:space="preserve">        </t>
    </r>
    <r>
      <rPr>
        <sz val="11"/>
        <rFont val="ＭＳ Ｐゴシック"/>
        <family val="3"/>
        <charset val="128"/>
      </rPr>
      <t xml:space="preserve">- </t>
    </r>
    <phoneticPr fontId="3"/>
  </si>
  <si>
    <t>　　　6．さくら坂南保育園【分園】（H25.4.1開設）</t>
    <phoneticPr fontId="3"/>
  </si>
  <si>
    <r>
      <t xml:space="preserve">         </t>
    </r>
    <r>
      <rPr>
        <sz val="11"/>
        <rFont val="ＭＳ Ｐゴシック"/>
        <family val="3"/>
        <charset val="128"/>
      </rPr>
      <t xml:space="preserve">- </t>
    </r>
    <phoneticPr fontId="3"/>
  </si>
  <si>
    <r>
      <t xml:space="preserve">        </t>
    </r>
    <r>
      <rPr>
        <sz val="11"/>
        <rFont val="ＭＳ Ｐゴシック"/>
        <family val="3"/>
        <charset val="128"/>
      </rPr>
      <t xml:space="preserve">- </t>
    </r>
    <phoneticPr fontId="3"/>
  </si>
  <si>
    <t>あゆみ</t>
    <phoneticPr fontId="3"/>
  </si>
  <si>
    <t>ののみち</t>
    <phoneticPr fontId="3"/>
  </si>
  <si>
    <t>若草くるみ</t>
    <rPh sb="0" eb="2">
      <t>ワカクサ</t>
    </rPh>
    <phoneticPr fontId="3"/>
  </si>
  <si>
    <t>あさひ</t>
    <phoneticPr fontId="3"/>
  </si>
  <si>
    <t>すぎのこ</t>
    <phoneticPr fontId="3"/>
  </si>
  <si>
    <t>くるみ</t>
    <phoneticPr fontId="3"/>
  </si>
  <si>
    <t>Purekids</t>
    <phoneticPr fontId="3"/>
  </si>
  <si>
    <t>　　　6．若草くるみ保育園【分園】（H26.4.1開設）</t>
    <rPh sb="5" eb="7">
      <t>ワカクサ</t>
    </rPh>
    <rPh sb="10" eb="13">
      <t>ホイクエン</t>
    </rPh>
    <rPh sb="14" eb="16">
      <t>ブンエン</t>
    </rPh>
    <rPh sb="25" eb="27">
      <t>カイセツ</t>
    </rPh>
    <phoneticPr fontId="3"/>
  </si>
  <si>
    <t>-</t>
    <phoneticPr fontId="3"/>
  </si>
  <si>
    <t xml:space="preserve">               （単位：人、世帯）</t>
    <rPh sb="16" eb="18">
      <t>タンイ</t>
    </rPh>
    <rPh sb="19" eb="20">
      <t>ヒト</t>
    </rPh>
    <rPh sb="21" eb="23">
      <t>セタイ</t>
    </rPh>
    <phoneticPr fontId="3"/>
  </si>
  <si>
    <r>
      <t xml:space="preserve">         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3"/>
  </si>
  <si>
    <t>（１）被保険者数   （単位：人）</t>
  </si>
  <si>
    <t xml:space="preserve">         </t>
  </si>
  <si>
    <t>区  分</t>
  </si>
  <si>
    <t>人数</t>
  </si>
  <si>
    <t>平成20年度</t>
  </si>
  <si>
    <t>平成21年度</t>
  </si>
  <si>
    <t>平成23年度</t>
  </si>
  <si>
    <t>８４． 後期高齢者医療の状況</t>
    <phoneticPr fontId="3"/>
  </si>
  <si>
    <t xml:space="preserve">    -</t>
    <phoneticPr fontId="3"/>
  </si>
  <si>
    <t>　　　5．若草くるみ保育園は、緑波くるみ保育園に名称変更(H25.4.1)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3"/>
  </si>
  <si>
    <t>　　　5．平成24年4月制度改正（児童手当　3歳未満1.5万円　3歳以上1万円　所得制限なし）
　　　　　（6月から所得制限額以上0.5万円）</t>
    <rPh sb="5" eb="7">
      <t>ヘイセイ</t>
    </rPh>
    <rPh sb="9" eb="10">
      <t>ネン</t>
    </rPh>
    <rPh sb="11" eb="12">
      <t>ガツ</t>
    </rPh>
    <rPh sb="12" eb="14">
      <t>セイド</t>
    </rPh>
    <rPh sb="14" eb="16">
      <t>カイセイ</t>
    </rPh>
    <rPh sb="17" eb="19">
      <t>ジドウ</t>
    </rPh>
    <rPh sb="19" eb="21">
      <t>テアテ</t>
    </rPh>
    <rPh sb="23" eb="24">
      <t>サイ</t>
    </rPh>
    <rPh sb="24" eb="26">
      <t>ミマン</t>
    </rPh>
    <rPh sb="29" eb="31">
      <t>マンエン</t>
    </rPh>
    <rPh sb="33" eb="34">
      <t>サイ</t>
    </rPh>
    <rPh sb="34" eb="36">
      <t>イジョウ</t>
    </rPh>
    <rPh sb="37" eb="39">
      <t>マンエン</t>
    </rPh>
    <rPh sb="40" eb="42">
      <t>ショトク</t>
    </rPh>
    <rPh sb="42" eb="44">
      <t>セイゲン</t>
    </rPh>
    <rPh sb="55" eb="56">
      <t>ガツ</t>
    </rPh>
    <rPh sb="58" eb="60">
      <t>ショトク</t>
    </rPh>
    <rPh sb="60" eb="62">
      <t>セイゲン</t>
    </rPh>
    <rPh sb="62" eb="63">
      <t>ガク</t>
    </rPh>
    <rPh sb="63" eb="65">
      <t>イジョウ</t>
    </rPh>
    <rPh sb="68" eb="70">
      <t>マンエン</t>
    </rPh>
    <phoneticPr fontId="3"/>
  </si>
  <si>
    <t>（注）1．その他は食事療養費、施設療養費、訪問看護</t>
    <rPh sb="1" eb="2">
      <t>チュウ</t>
    </rPh>
    <rPh sb="5" eb="8">
      <t>ソノタ</t>
    </rPh>
    <rPh sb="9" eb="11">
      <t>ショクジ</t>
    </rPh>
    <rPh sb="11" eb="13">
      <t>リョウヨウ</t>
    </rPh>
    <rPh sb="13" eb="14">
      <t>ヒ</t>
    </rPh>
    <rPh sb="15" eb="17">
      <t>シセツ</t>
    </rPh>
    <rPh sb="17" eb="19">
      <t>リョウヨウ</t>
    </rPh>
    <rPh sb="19" eb="20">
      <t>ヒ</t>
    </rPh>
    <rPh sb="21" eb="23">
      <t>ホウモン</t>
    </rPh>
    <rPh sb="23" eb="25">
      <t>カンゴ</t>
    </rPh>
    <phoneticPr fontId="3"/>
  </si>
  <si>
    <t>　　　2．平成20年度に限り、後期高齢者医療制度への移行のため医療の給付実績は11ヵ月分となります。</t>
    <rPh sb="5" eb="7">
      <t>ヘイセイ</t>
    </rPh>
    <rPh sb="9" eb="11">
      <t>ネンド</t>
    </rPh>
    <rPh sb="12" eb="13">
      <t>カギ</t>
    </rPh>
    <rPh sb="15" eb="17">
      <t>コウキ</t>
    </rPh>
    <rPh sb="17" eb="20">
      <t>コウレイシャ</t>
    </rPh>
    <rPh sb="20" eb="22">
      <t>イリョウ</t>
    </rPh>
    <rPh sb="22" eb="24">
      <t>セイド</t>
    </rPh>
    <rPh sb="26" eb="28">
      <t>イコウ</t>
    </rPh>
    <rPh sb="31" eb="33">
      <t>イリョウ</t>
    </rPh>
    <rPh sb="34" eb="36">
      <t>キュウフ</t>
    </rPh>
    <rPh sb="36" eb="38">
      <t>ジッセキ</t>
    </rPh>
    <rPh sb="42" eb="44">
      <t>ゲツブン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</si>
</sst>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0_ "/>
    <numFmt numFmtId="178" formatCode="0.00_ "/>
    <numFmt numFmtId="179" formatCode="0.0_ "/>
    <numFmt numFmtId="180" formatCode="#,##0_);[Red]\(#,##0\)"/>
    <numFmt numFmtId="181" formatCode="0_);\(0\)"/>
    <numFmt numFmtId="182" formatCode="0_ "/>
    <numFmt numFmtId="183" formatCode="#,##0_ ;[Red]\-#,##0\ "/>
    <numFmt numFmtId="184" formatCode="0_);[Red]\(0\)"/>
  </numFmts>
  <fonts count="1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31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76" fontId="2" fillId="0" borderId="0" xfId="0" applyNumberFormat="1" applyFont="1" applyFill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/>
    <xf numFmtId="178" fontId="2" fillId="0" borderId="0" xfId="0" applyNumberFormat="1" applyFont="1" applyFill="1" applyAlignment="1">
      <alignment horizontal="right"/>
    </xf>
    <xf numFmtId="183" fontId="2" fillId="0" borderId="0" xfId="1" applyNumberFormat="1" applyFont="1" applyFill="1"/>
    <xf numFmtId="49" fontId="2" fillId="0" borderId="0" xfId="0" applyNumberFormat="1" applyFont="1" applyFill="1" applyAlignment="1">
      <alignment horizontal="right"/>
    </xf>
    <xf numFmtId="183" fontId="2" fillId="0" borderId="0" xfId="1" applyNumberFormat="1" applyFont="1" applyFill="1" applyBorder="1"/>
    <xf numFmtId="176" fontId="2" fillId="0" borderId="0" xfId="0" applyNumberFormat="1" applyFont="1" applyFill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/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6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distributed"/>
    </xf>
    <xf numFmtId="180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38" fontId="2" fillId="0" borderId="0" xfId="1" applyFont="1" applyFill="1"/>
    <xf numFmtId="0" fontId="2" fillId="0" borderId="1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0" fontId="2" fillId="0" borderId="3" xfId="0" applyFont="1" applyFill="1" applyBorder="1" applyAlignment="1">
      <alignment horizontal="distributed"/>
    </xf>
    <xf numFmtId="38" fontId="2" fillId="0" borderId="0" xfId="1" applyFont="1" applyFill="1" applyBorder="1"/>
    <xf numFmtId="0" fontId="5" fillId="0" borderId="0" xfId="0" applyFont="1" applyFill="1"/>
    <xf numFmtId="176" fontId="5" fillId="0" borderId="0" xfId="0" applyNumberFormat="1" applyFont="1" applyFill="1" applyAlignment="1">
      <alignment horizontal="right"/>
    </xf>
    <xf numFmtId="0" fontId="5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horizontal="right"/>
    </xf>
    <xf numFmtId="183" fontId="6" fillId="0" borderId="0" xfId="1" applyNumberFormat="1" applyFont="1" applyFill="1" applyBorder="1"/>
    <xf numFmtId="183" fontId="7" fillId="0" borderId="0" xfId="1" applyNumberFormat="1" applyFont="1" applyFill="1" applyBorder="1"/>
    <xf numFmtId="38" fontId="7" fillId="0" borderId="0" xfId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76" fontId="5" fillId="0" borderId="0" xfId="0" applyNumberFormat="1" applyFont="1" applyFill="1"/>
    <xf numFmtId="182" fontId="5" fillId="0" borderId="0" xfId="0" applyNumberFormat="1" applyFont="1" applyFill="1" applyAlignment="1">
      <alignment horizontal="right"/>
    </xf>
    <xf numFmtId="38" fontId="7" fillId="0" borderId="0" xfId="1" applyFont="1" applyFill="1" applyBorder="1"/>
    <xf numFmtId="38" fontId="7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82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80" fontId="0" fillId="0" borderId="0" xfId="0" applyNumberFormat="1" applyFont="1" applyFill="1"/>
    <xf numFmtId="180" fontId="0" fillId="0" borderId="0" xfId="0" applyNumberFormat="1" applyFont="1" applyFill="1" applyAlignment="1">
      <alignment horizontal="right"/>
    </xf>
    <xf numFmtId="0" fontId="0" fillId="0" borderId="3" xfId="0" applyFont="1" applyFill="1" applyBorder="1"/>
    <xf numFmtId="176" fontId="0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>
      <alignment horizontal="right"/>
    </xf>
    <xf numFmtId="181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/>
    <xf numFmtId="0" fontId="0" fillId="0" borderId="15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2" xfId="0" applyFont="1" applyFill="1" applyBorder="1" applyAlignment="1">
      <alignment horizontal="right"/>
    </xf>
    <xf numFmtId="183" fontId="0" fillId="0" borderId="0" xfId="1" applyNumberFormat="1" applyFont="1" applyFill="1"/>
    <xf numFmtId="183" fontId="0" fillId="0" borderId="0" xfId="1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178" fontId="0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5" xfId="0" applyFill="1" applyBorder="1" applyAlignment="1">
      <alignment horizontal="center"/>
    </xf>
    <xf numFmtId="183" fontId="9" fillId="0" borderId="0" xfId="1" applyNumberFormat="1" applyFont="1" applyFill="1" applyAlignment="1">
      <alignment horizontal="right"/>
    </xf>
    <xf numFmtId="183" fontId="9" fillId="0" borderId="0" xfId="1" applyNumberFormat="1" applyFont="1" applyFill="1"/>
    <xf numFmtId="0" fontId="9" fillId="0" borderId="0" xfId="0" applyFont="1" applyFill="1"/>
    <xf numFmtId="0" fontId="9" fillId="0" borderId="3" xfId="0" applyFont="1" applyFill="1" applyBorder="1"/>
    <xf numFmtId="179" fontId="9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76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Alignment="1">
      <alignment horizontal="right"/>
    </xf>
    <xf numFmtId="0" fontId="0" fillId="0" borderId="3" xfId="0" applyFill="1" applyBorder="1" applyAlignment="1"/>
    <xf numFmtId="180" fontId="9" fillId="0" borderId="0" xfId="0" applyNumberFormat="1" applyFont="1" applyFill="1" applyAlignment="1">
      <alignment horizontal="right"/>
    </xf>
    <xf numFmtId="0" fontId="9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shrinkToFit="1"/>
    </xf>
    <xf numFmtId="180" fontId="9" fillId="0" borderId="0" xfId="0" applyNumberFormat="1" applyFont="1" applyFill="1"/>
    <xf numFmtId="176" fontId="9" fillId="0" borderId="0" xfId="0" applyNumberFormat="1" applyFont="1" applyFill="1"/>
    <xf numFmtId="183" fontId="9" fillId="0" borderId="0" xfId="0" applyNumberFormat="1" applyFont="1" applyFill="1" applyBorder="1" applyAlignment="1">
      <alignment horizontal="right"/>
    </xf>
    <xf numFmtId="183" fontId="9" fillId="0" borderId="0" xfId="0" applyNumberFormat="1" applyFont="1" applyFill="1" applyBorder="1"/>
    <xf numFmtId="183" fontId="9" fillId="0" borderId="0" xfId="0" applyNumberFormat="1" applyFont="1" applyFill="1"/>
    <xf numFmtId="178" fontId="9" fillId="0" borderId="0" xfId="0" applyNumberFormat="1" applyFont="1" applyFill="1" applyAlignment="1">
      <alignment horizontal="right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0" xfId="0" applyFont="1" applyFill="1" applyBorder="1"/>
    <xf numFmtId="0" fontId="9" fillId="0" borderId="7" xfId="0" applyFont="1" applyFill="1" applyBorder="1"/>
    <xf numFmtId="0" fontId="9" fillId="0" borderId="2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181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/>
    <xf numFmtId="0" fontId="0" fillId="0" borderId="1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0" xfId="0" applyFill="1" applyBorder="1"/>
    <xf numFmtId="38" fontId="0" fillId="0" borderId="0" xfId="1" applyFont="1" applyFill="1" applyBorder="1" applyAlignment="1">
      <alignment horizontal="center"/>
    </xf>
    <xf numFmtId="183" fontId="9" fillId="0" borderId="0" xfId="1" applyNumberFormat="1" applyFont="1" applyFill="1" applyBorder="1"/>
    <xf numFmtId="38" fontId="9" fillId="0" borderId="0" xfId="1" applyFont="1" applyFill="1" applyBorder="1"/>
    <xf numFmtId="38" fontId="2" fillId="0" borderId="3" xfId="1" applyFont="1" applyFill="1" applyBorder="1"/>
    <xf numFmtId="183" fontId="0" fillId="0" borderId="0" xfId="0" applyNumberFormat="1" applyFont="1" applyFill="1"/>
    <xf numFmtId="42" fontId="0" fillId="0" borderId="0" xfId="0" applyNumberFormat="1" applyFont="1" applyFill="1" applyAlignment="1">
      <alignment horizontal="right"/>
    </xf>
    <xf numFmtId="184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177" fontId="0" fillId="0" borderId="0" xfId="0" applyNumberFormat="1" applyFont="1" applyFill="1"/>
    <xf numFmtId="0" fontId="2" fillId="0" borderId="3" xfId="0" applyFont="1" applyFill="1" applyBorder="1" applyAlignment="1"/>
    <xf numFmtId="0" fontId="9" fillId="0" borderId="3" xfId="0" applyFont="1" applyFill="1" applyBorder="1" applyAlignment="1"/>
    <xf numFmtId="180" fontId="0" fillId="0" borderId="0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distributed"/>
    </xf>
    <xf numFmtId="0" fontId="0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distributed"/>
    </xf>
    <xf numFmtId="0" fontId="8" fillId="0" borderId="0" xfId="0" applyFont="1" applyFill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 wrapText="1"/>
    </xf>
    <xf numFmtId="0" fontId="8" fillId="0" borderId="2" xfId="0" applyFont="1" applyFill="1" applyBorder="1" applyAlignment="1">
      <alignment horizontal="distributed"/>
    </xf>
    <xf numFmtId="0" fontId="8" fillId="0" borderId="7" xfId="0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" shrinkToFit="1"/>
    </xf>
    <xf numFmtId="42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38" fontId="2" fillId="0" borderId="0" xfId="1" applyFont="1" applyFill="1" applyAlignment="1">
      <alignment horizontal="center" vertical="center"/>
    </xf>
    <xf numFmtId="38" fontId="0" fillId="0" borderId="1" xfId="1" applyFont="1" applyFill="1" applyBorder="1" applyAlignment="1">
      <alignment horizontal="center"/>
    </xf>
    <xf numFmtId="38" fontId="0" fillId="0" borderId="12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0" xfId="0" applyNumberFormat="1" applyFont="1" applyFill="1" applyBorder="1"/>
    <xf numFmtId="41" fontId="0" fillId="0" borderId="0" xfId="0" applyNumberFormat="1" applyFont="1" applyFill="1" applyBorder="1" applyAlignment="1">
      <alignment horizontal="right"/>
    </xf>
    <xf numFmtId="183" fontId="2" fillId="0" borderId="11" xfId="1" applyNumberFormat="1" applyFont="1" applyFill="1" applyBorder="1" applyAlignment="1">
      <alignment horizontal="center" vertical="center" wrapText="1"/>
    </xf>
    <xf numFmtId="183" fontId="2" fillId="0" borderId="11" xfId="1" applyNumberFormat="1" applyFont="1" applyFill="1" applyBorder="1" applyAlignment="1">
      <alignment horizontal="center" vertical="center"/>
    </xf>
    <xf numFmtId="183" fontId="2" fillId="0" borderId="0" xfId="1" applyNumberFormat="1" applyFont="1" applyFill="1" applyBorder="1" applyAlignment="1">
      <alignment horizontal="center" vertical="center" wrapText="1"/>
    </xf>
    <xf numFmtId="183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9" fillId="0" borderId="0" xfId="0" applyFont="1" applyFill="1"/>
    <xf numFmtId="0" fontId="9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184" fontId="0" fillId="0" borderId="0" xfId="0" quotePrefix="1" applyNumberFormat="1" applyFont="1" applyFill="1" applyAlignment="1">
      <alignment horizontal="center"/>
    </xf>
    <xf numFmtId="184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38" fontId="2" fillId="0" borderId="5" xfId="1" applyFont="1" applyFill="1" applyBorder="1" applyAlignment="1">
      <alignment horizontal="center" vertical="center"/>
    </xf>
    <xf numFmtId="0" fontId="10" fillId="0" borderId="3" xfId="0" applyFont="1" applyFill="1" applyBorder="1"/>
    <xf numFmtId="0" fontId="0" fillId="0" borderId="3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183" fontId="10" fillId="0" borderId="0" xfId="1" applyNumberFormat="1" applyFont="1" applyFill="1"/>
    <xf numFmtId="183" fontId="10" fillId="0" borderId="0" xfId="1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0" xfId="0" applyFont="1" applyFill="1" applyAlignment="1">
      <alignment horizontal="left" vertical="top" wrapTex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/>
    </xf>
    <xf numFmtId="183" fontId="2" fillId="0" borderId="11" xfId="1" applyNumberFormat="1" applyFont="1" applyFill="1" applyBorder="1" applyAlignment="1">
      <alignment horizont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/>
    </xf>
    <xf numFmtId="38" fontId="2" fillId="0" borderId="5" xfId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5" xfId="0" applyFont="1" applyFill="1" applyBorder="1" applyAlignment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8" xfId="0" applyFont="1" applyFill="1" applyBorder="1" applyAlignment="1">
      <alignment shrinkToFi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92.bin"/><Relationship Id="rId7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6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view="pageBreakPreview" zoomScaleNormal="100" zoomScaleSheetLayoutView="100" workbookViewId="0">
      <selection activeCell="J1" sqref="J1"/>
    </sheetView>
  </sheetViews>
  <sheetFormatPr defaultRowHeight="13.5"/>
  <cols>
    <col min="1" max="1" width="4.75" style="7" customWidth="1"/>
    <col min="2" max="2" width="11.25" style="7" customWidth="1"/>
    <col min="3" max="3" width="9" style="7"/>
    <col min="4" max="4" width="11.25" style="7" customWidth="1"/>
    <col min="5" max="5" width="10.625" style="7" customWidth="1"/>
    <col min="6" max="16384" width="9" style="7"/>
  </cols>
  <sheetData>
    <row r="2" spans="2:9">
      <c r="B2" s="60" t="s">
        <v>213</v>
      </c>
    </row>
    <row r="4" spans="2:9">
      <c r="B4" s="10" t="s">
        <v>84</v>
      </c>
      <c r="C4" s="10"/>
      <c r="D4" s="10"/>
      <c r="E4" s="10"/>
      <c r="F4" s="10"/>
      <c r="G4" s="10"/>
      <c r="H4" s="185" t="s">
        <v>291</v>
      </c>
      <c r="I4" s="186"/>
    </row>
    <row r="5" spans="2:9">
      <c r="C5" s="189" t="s">
        <v>86</v>
      </c>
      <c r="D5" s="191"/>
      <c r="E5" s="191"/>
      <c r="F5" s="190"/>
      <c r="G5" s="187" t="s">
        <v>87</v>
      </c>
      <c r="H5" s="188"/>
      <c r="I5" s="188"/>
    </row>
    <row r="6" spans="2:9">
      <c r="B6" s="6" t="s">
        <v>0</v>
      </c>
      <c r="C6" s="192" t="s">
        <v>40</v>
      </c>
      <c r="D6" s="189" t="s">
        <v>5</v>
      </c>
      <c r="E6" s="190"/>
      <c r="F6" s="192" t="s">
        <v>6</v>
      </c>
      <c r="G6" s="6"/>
      <c r="H6" s="6" t="s">
        <v>95</v>
      </c>
      <c r="I6" s="20"/>
    </row>
    <row r="7" spans="2:9">
      <c r="B7" s="20"/>
      <c r="C7" s="193"/>
      <c r="D7" s="24" t="s">
        <v>103</v>
      </c>
      <c r="E7" s="24" t="s">
        <v>104</v>
      </c>
      <c r="F7" s="193"/>
      <c r="G7" s="24" t="s">
        <v>105</v>
      </c>
      <c r="H7" s="24" t="s">
        <v>106</v>
      </c>
      <c r="I7" s="20" t="s">
        <v>107</v>
      </c>
    </row>
    <row r="9" spans="2:9">
      <c r="B9" s="61" t="s">
        <v>174</v>
      </c>
      <c r="C9" s="70">
        <v>28941</v>
      </c>
      <c r="D9" s="70">
        <v>16609</v>
      </c>
      <c r="E9" s="70">
        <v>234</v>
      </c>
      <c r="F9" s="70">
        <v>12098</v>
      </c>
      <c r="G9" s="70">
        <v>894</v>
      </c>
      <c r="H9" s="70">
        <v>19</v>
      </c>
      <c r="I9" s="70">
        <v>875</v>
      </c>
    </row>
    <row r="10" spans="2:9">
      <c r="B10" s="61" t="s">
        <v>185</v>
      </c>
      <c r="C10" s="93">
        <v>28844</v>
      </c>
      <c r="D10" s="93">
        <v>16553</v>
      </c>
      <c r="E10" s="93">
        <v>250</v>
      </c>
      <c r="F10" s="93">
        <v>12041</v>
      </c>
      <c r="G10" s="93">
        <v>946</v>
      </c>
      <c r="H10" s="93">
        <v>16</v>
      </c>
      <c r="I10" s="93">
        <v>930</v>
      </c>
    </row>
    <row r="11" spans="2:9" s="61" customFormat="1">
      <c r="B11" s="60" t="s">
        <v>196</v>
      </c>
      <c r="C11" s="69">
        <v>28800</v>
      </c>
      <c r="D11" s="69">
        <v>16534</v>
      </c>
      <c r="E11" s="69">
        <v>256</v>
      </c>
      <c r="F11" s="69">
        <v>12010</v>
      </c>
      <c r="G11" s="69">
        <v>997</v>
      </c>
      <c r="H11" s="69">
        <v>14</v>
      </c>
      <c r="I11" s="69">
        <v>983</v>
      </c>
    </row>
    <row r="12" spans="2:9" s="61" customFormat="1">
      <c r="B12" s="60" t="s">
        <v>204</v>
      </c>
      <c r="C12" s="69">
        <v>28499</v>
      </c>
      <c r="D12" s="69">
        <v>16295</v>
      </c>
      <c r="E12" s="69">
        <v>246</v>
      </c>
      <c r="F12" s="69">
        <v>11958</v>
      </c>
      <c r="G12" s="69">
        <v>953</v>
      </c>
      <c r="H12" s="69">
        <v>14</v>
      </c>
      <c r="I12" s="69">
        <v>939</v>
      </c>
    </row>
    <row r="13" spans="2:9" s="61" customFormat="1">
      <c r="B13" s="60" t="s">
        <v>223</v>
      </c>
      <c r="C13" s="69">
        <v>28385</v>
      </c>
      <c r="D13" s="69">
        <v>16326</v>
      </c>
      <c r="E13" s="69">
        <v>231</v>
      </c>
      <c r="F13" s="69">
        <v>11828</v>
      </c>
      <c r="G13" s="69">
        <v>913</v>
      </c>
      <c r="H13" s="69">
        <v>11</v>
      </c>
      <c r="I13" s="69">
        <v>902</v>
      </c>
    </row>
    <row r="14" spans="2:9" s="61" customFormat="1">
      <c r="B14" s="60" t="s">
        <v>259</v>
      </c>
      <c r="C14" s="69">
        <v>28428</v>
      </c>
      <c r="D14" s="69">
        <v>16343</v>
      </c>
      <c r="E14" s="69">
        <v>216</v>
      </c>
      <c r="F14" s="69">
        <v>11869</v>
      </c>
      <c r="G14" s="69">
        <v>881</v>
      </c>
      <c r="H14" s="69">
        <v>11</v>
      </c>
      <c r="I14" s="69">
        <v>870</v>
      </c>
    </row>
    <row r="15" spans="2:9">
      <c r="B15" s="10"/>
      <c r="C15" s="10"/>
      <c r="D15" s="10"/>
      <c r="E15" s="10"/>
      <c r="F15" s="10"/>
      <c r="G15" s="10"/>
      <c r="H15" s="10"/>
      <c r="I15" s="10"/>
    </row>
    <row r="16" spans="2:9">
      <c r="B16" s="25" t="s">
        <v>2</v>
      </c>
      <c r="C16" s="26"/>
      <c r="D16" s="25"/>
      <c r="E16" s="25"/>
      <c r="F16" s="25"/>
      <c r="G16" s="25"/>
      <c r="H16" s="25"/>
      <c r="I16" s="25"/>
    </row>
    <row r="17" spans="2:2">
      <c r="B17" s="7" t="s">
        <v>111</v>
      </c>
    </row>
  </sheetData>
  <customSheetViews>
    <customSheetView guid="{80AB8525-8D06-4A7F-8E5D-52DAB679441E}">
      <selection activeCell="D22" sqref="D22"/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F793E075-B54B-4E38-BD7E-6A5F9E70D873}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16D3AEA1-C58B-44C6-B442-FC4AA41BDDAD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63F51BF0-97F1-49B8-827D-E867DC8DF60C}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5FDF4A08-E732-44A6-96F1-B45191B37F05}">
      <selection activeCell="F23" sqref="F23"/>
      <pageMargins left="0.78740157480314965" right="0.39370078740157483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6">
    <mergeCell ref="H4:I4"/>
    <mergeCell ref="G5:I5"/>
    <mergeCell ref="D6:E6"/>
    <mergeCell ref="C5:F5"/>
    <mergeCell ref="C6:C7"/>
    <mergeCell ref="F6:F7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8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zoomScaleNormal="100" zoomScaleSheetLayoutView="100" workbookViewId="0">
      <selection activeCell="Q1" sqref="Q1"/>
    </sheetView>
  </sheetViews>
  <sheetFormatPr defaultRowHeight="13.5"/>
  <cols>
    <col min="1" max="1" width="5.5" style="54" customWidth="1"/>
    <col min="2" max="2" width="11.625" style="54" customWidth="1"/>
    <col min="3" max="3" width="10.625" style="54" customWidth="1"/>
    <col min="4" max="4" width="13.75" style="54" bestFit="1" customWidth="1"/>
    <col min="5" max="5" width="10.625" style="54" customWidth="1"/>
    <col min="6" max="6" width="13.75" style="54" bestFit="1" customWidth="1"/>
    <col min="7" max="7" width="10.625" style="54" customWidth="1"/>
    <col min="8" max="8" width="12.25" style="54" bestFit="1" customWidth="1"/>
    <col min="9" max="10" width="10.625" style="54" hidden="1" customWidth="1"/>
    <col min="11" max="11" width="9.125" style="54" hidden="1" customWidth="1"/>
    <col min="12" max="12" width="9.75" style="54" hidden="1" customWidth="1"/>
    <col min="13" max="14" width="9.125" style="54" hidden="1" customWidth="1"/>
    <col min="15" max="16384" width="9" style="54"/>
  </cols>
  <sheetData>
    <row r="1" spans="1:1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7" customFormat="1">
      <c r="B2" s="61" t="s">
        <v>229</v>
      </c>
    </row>
    <row r="3" spans="1:17" s="7" customForma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 t="s">
        <v>39</v>
      </c>
      <c r="N3" s="10"/>
    </row>
    <row r="4" spans="1:17" s="7" customFormat="1">
      <c r="B4" s="39"/>
      <c r="C4" s="189" t="s">
        <v>40</v>
      </c>
      <c r="D4" s="190"/>
      <c r="E4" s="189" t="s">
        <v>41</v>
      </c>
      <c r="F4" s="190"/>
      <c r="G4" s="189" t="s">
        <v>42</v>
      </c>
      <c r="H4" s="191"/>
      <c r="I4" s="189" t="s">
        <v>43</v>
      </c>
      <c r="J4" s="191"/>
      <c r="K4" s="215" t="s">
        <v>44</v>
      </c>
      <c r="L4" s="214"/>
      <c r="M4" s="215" t="s">
        <v>45</v>
      </c>
      <c r="N4" s="213"/>
    </row>
    <row r="5" spans="1:17" s="7" customFormat="1">
      <c r="B5" s="29" t="s">
        <v>0</v>
      </c>
      <c r="C5" s="28" t="s">
        <v>46</v>
      </c>
      <c r="D5" s="6" t="s">
        <v>47</v>
      </c>
      <c r="E5" s="28" t="s">
        <v>46</v>
      </c>
      <c r="F5" s="6" t="s">
        <v>47</v>
      </c>
      <c r="G5" s="28" t="s">
        <v>46</v>
      </c>
      <c r="H5" s="6" t="s">
        <v>47</v>
      </c>
      <c r="I5" s="28" t="s">
        <v>46</v>
      </c>
      <c r="J5" s="27" t="s">
        <v>47</v>
      </c>
      <c r="K5" s="28" t="s">
        <v>46</v>
      </c>
      <c r="L5" s="27" t="s">
        <v>47</v>
      </c>
      <c r="M5" s="28" t="s">
        <v>46</v>
      </c>
      <c r="N5" s="27" t="s">
        <v>47</v>
      </c>
    </row>
    <row r="6" spans="1:17" s="7" customFormat="1">
      <c r="B6" s="30"/>
      <c r="C6" s="30" t="s">
        <v>48</v>
      </c>
      <c r="D6" s="20"/>
      <c r="E6" s="30" t="s">
        <v>48</v>
      </c>
      <c r="F6" s="20"/>
      <c r="G6" s="30" t="s">
        <v>48</v>
      </c>
      <c r="H6" s="20"/>
      <c r="I6" s="30" t="s">
        <v>48</v>
      </c>
      <c r="J6" s="20"/>
      <c r="K6" s="30" t="s">
        <v>48</v>
      </c>
      <c r="L6" s="20"/>
      <c r="M6" s="30" t="s">
        <v>48</v>
      </c>
      <c r="N6" s="20"/>
    </row>
    <row r="7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7" customFormat="1">
      <c r="B8" s="18" t="s">
        <v>153</v>
      </c>
      <c r="C8" s="14">
        <v>106497</v>
      </c>
      <c r="D8" s="14">
        <v>592545</v>
      </c>
      <c r="E8" s="14">
        <v>20767</v>
      </c>
      <c r="F8" s="14">
        <v>116245</v>
      </c>
      <c r="G8" s="14">
        <v>6262</v>
      </c>
      <c r="H8" s="14">
        <v>36250</v>
      </c>
      <c r="I8" s="14">
        <v>8073</v>
      </c>
      <c r="J8" s="14">
        <v>43985</v>
      </c>
      <c r="K8" s="14">
        <v>57500</v>
      </c>
      <c r="L8" s="14">
        <v>315920</v>
      </c>
      <c r="M8" s="14">
        <v>13895</v>
      </c>
      <c r="N8" s="14">
        <v>80145</v>
      </c>
    </row>
    <row r="9" spans="1:17" s="7" customFormat="1">
      <c r="B9" s="18"/>
      <c r="C9" s="14"/>
      <c r="D9" s="14"/>
      <c r="E9" s="14"/>
      <c r="F9" s="14"/>
      <c r="G9" s="14"/>
      <c r="H9" s="14"/>
      <c r="I9" s="14"/>
      <c r="J9" s="14"/>
      <c r="K9" s="51" t="s">
        <v>162</v>
      </c>
      <c r="L9" s="52"/>
      <c r="M9" s="51" t="s">
        <v>163</v>
      </c>
      <c r="N9" s="52"/>
    </row>
    <row r="10" spans="1:17" s="40" customFormat="1">
      <c r="B10" s="59" t="s">
        <v>160</v>
      </c>
      <c r="C10" s="52">
        <v>136021</v>
      </c>
      <c r="D10" s="52">
        <v>754285</v>
      </c>
      <c r="E10" s="52">
        <v>26467</v>
      </c>
      <c r="F10" s="52">
        <v>147615</v>
      </c>
      <c r="G10" s="52">
        <v>6422</v>
      </c>
      <c r="H10" s="52">
        <v>37455</v>
      </c>
      <c r="I10" s="52">
        <v>2400</v>
      </c>
      <c r="J10" s="52">
        <v>13210</v>
      </c>
      <c r="K10" s="58">
        <v>80862</v>
      </c>
      <c r="L10" s="58">
        <v>443000</v>
      </c>
      <c r="M10" s="58">
        <v>19870</v>
      </c>
      <c r="N10" s="58">
        <v>113005</v>
      </c>
      <c r="O10" s="53"/>
      <c r="P10" s="53"/>
      <c r="Q10" s="53"/>
    </row>
    <row r="11" spans="1:17" s="53" customFormat="1">
      <c r="B11" s="59" t="s">
        <v>168</v>
      </c>
      <c r="C11" s="52">
        <v>142919</v>
      </c>
      <c r="D11" s="52">
        <v>923395</v>
      </c>
      <c r="E11" s="52">
        <v>27584</v>
      </c>
      <c r="F11" s="52">
        <v>255350</v>
      </c>
      <c r="G11" s="52">
        <v>6706</v>
      </c>
      <c r="H11" s="52">
        <v>62350</v>
      </c>
      <c r="I11" s="52">
        <v>1644</v>
      </c>
      <c r="J11" s="52">
        <v>15310</v>
      </c>
      <c r="K11" s="58">
        <v>85994</v>
      </c>
      <c r="L11" s="58">
        <v>470700</v>
      </c>
      <c r="M11" s="58">
        <v>20991</v>
      </c>
      <c r="N11" s="58">
        <v>119685</v>
      </c>
    </row>
    <row r="12" spans="1:17" s="53" customFormat="1">
      <c r="B12" s="18" t="s">
        <v>174</v>
      </c>
      <c r="C12" s="14">
        <v>145212</v>
      </c>
      <c r="D12" s="14">
        <v>965690</v>
      </c>
      <c r="E12" s="14">
        <v>28585</v>
      </c>
      <c r="F12" s="14">
        <v>285850</v>
      </c>
      <c r="G12" s="14">
        <v>6426</v>
      </c>
      <c r="H12" s="14">
        <v>64260</v>
      </c>
      <c r="I12" s="14">
        <v>1712</v>
      </c>
      <c r="J12" s="14">
        <v>17120</v>
      </c>
      <c r="K12" s="44">
        <v>87918</v>
      </c>
      <c r="L12" s="44">
        <v>481200</v>
      </c>
      <c r="M12" s="44">
        <v>20571</v>
      </c>
      <c r="N12" s="44">
        <v>117260</v>
      </c>
    </row>
    <row r="13" spans="1:17" s="40" customFormat="1">
      <c r="B13" s="120" t="s">
        <v>184</v>
      </c>
      <c r="C13" s="121">
        <v>147263</v>
      </c>
      <c r="D13" s="121">
        <v>985340</v>
      </c>
      <c r="E13" s="121">
        <v>30168</v>
      </c>
      <c r="F13" s="121">
        <v>301685</v>
      </c>
      <c r="G13" s="121">
        <v>6468</v>
      </c>
      <c r="H13" s="121">
        <v>64680</v>
      </c>
      <c r="I13" s="121">
        <v>1738</v>
      </c>
      <c r="J13" s="121">
        <v>17380</v>
      </c>
      <c r="K13" s="122">
        <v>88236</v>
      </c>
      <c r="L13" s="122">
        <v>483610</v>
      </c>
      <c r="M13" s="122">
        <v>20653</v>
      </c>
      <c r="N13" s="122">
        <v>117985</v>
      </c>
    </row>
    <row r="14" spans="1:17" s="40" customFormat="1">
      <c r="B14" s="120"/>
      <c r="C14" s="121"/>
      <c r="D14" s="121"/>
      <c r="E14" s="121"/>
      <c r="F14" s="121"/>
      <c r="G14" s="121"/>
      <c r="H14" s="121"/>
      <c r="I14" s="121"/>
      <c r="J14" s="121"/>
      <c r="K14" s="122"/>
      <c r="L14" s="122"/>
      <c r="M14" s="122"/>
      <c r="N14" s="122"/>
    </row>
    <row r="15" spans="1:17" s="40" customFormat="1">
      <c r="B15" s="120"/>
      <c r="C15" s="25"/>
      <c r="D15" s="25"/>
      <c r="E15" s="10"/>
      <c r="F15" s="10"/>
      <c r="G15" s="10" t="s">
        <v>39</v>
      </c>
      <c r="H15" s="10"/>
      <c r="I15" s="121"/>
      <c r="J15" s="121"/>
      <c r="K15" s="122"/>
      <c r="L15" s="122"/>
      <c r="M15" s="122"/>
      <c r="N15" s="122"/>
    </row>
    <row r="16" spans="1:17" s="40" customFormat="1">
      <c r="B16" s="39"/>
      <c r="C16" s="191" t="s">
        <v>43</v>
      </c>
      <c r="D16" s="190"/>
      <c r="E16" s="213" t="s">
        <v>44</v>
      </c>
      <c r="F16" s="214"/>
      <c r="G16" s="215" t="s">
        <v>45</v>
      </c>
      <c r="H16" s="213"/>
      <c r="I16" s="121"/>
      <c r="J16" s="121"/>
      <c r="K16" s="122"/>
      <c r="L16" s="122"/>
      <c r="M16" s="122"/>
      <c r="N16" s="122"/>
    </row>
    <row r="17" spans="2:14" s="40" customFormat="1">
      <c r="B17" s="29" t="s">
        <v>0</v>
      </c>
      <c r="C17" s="48" t="s">
        <v>46</v>
      </c>
      <c r="D17" s="27" t="s">
        <v>47</v>
      </c>
      <c r="E17" s="28" t="s">
        <v>46</v>
      </c>
      <c r="F17" s="27" t="s">
        <v>47</v>
      </c>
      <c r="G17" s="28" t="s">
        <v>46</v>
      </c>
      <c r="H17" s="27" t="s">
        <v>47</v>
      </c>
      <c r="I17" s="121"/>
      <c r="J17" s="121"/>
      <c r="K17" s="122"/>
      <c r="L17" s="122"/>
      <c r="M17" s="122"/>
      <c r="N17" s="122"/>
    </row>
    <row r="18" spans="2:14" s="40" customFormat="1">
      <c r="B18" s="30"/>
      <c r="C18" s="35" t="s">
        <v>48</v>
      </c>
      <c r="D18" s="20"/>
      <c r="E18" s="30" t="s">
        <v>48</v>
      </c>
      <c r="F18" s="20"/>
      <c r="G18" s="30" t="s">
        <v>48</v>
      </c>
      <c r="H18" s="20"/>
      <c r="I18" s="121"/>
      <c r="J18" s="121"/>
      <c r="K18" s="122"/>
      <c r="L18" s="122"/>
      <c r="M18" s="122"/>
      <c r="N18" s="122"/>
    </row>
    <row r="19" spans="2:14" s="40" customFormat="1">
      <c r="B19" s="6"/>
      <c r="C19" s="8"/>
      <c r="D19" s="8"/>
      <c r="E19" s="51"/>
      <c r="F19" s="100"/>
      <c r="G19" s="51"/>
      <c r="H19" s="100"/>
      <c r="I19" s="121"/>
      <c r="J19" s="121"/>
      <c r="K19" s="122"/>
      <c r="L19" s="122"/>
      <c r="M19" s="122"/>
      <c r="N19" s="122"/>
    </row>
    <row r="20" spans="2:14" s="40" customFormat="1">
      <c r="B20" s="18" t="s">
        <v>153</v>
      </c>
      <c r="C20" s="14">
        <v>8073</v>
      </c>
      <c r="D20" s="14">
        <v>43985</v>
      </c>
      <c r="E20" s="14">
        <v>57500</v>
      </c>
      <c r="F20" s="14">
        <v>315920</v>
      </c>
      <c r="G20" s="14">
        <v>13895</v>
      </c>
      <c r="H20" s="14">
        <v>80145</v>
      </c>
      <c r="I20" s="121"/>
      <c r="J20" s="121"/>
      <c r="K20" s="122"/>
      <c r="L20" s="122"/>
      <c r="M20" s="122"/>
      <c r="N20" s="122"/>
    </row>
    <row r="21" spans="2:14" s="40" customFormat="1">
      <c r="B21" s="18"/>
      <c r="C21" s="14"/>
      <c r="D21" s="14"/>
      <c r="E21" s="51" t="s">
        <v>162</v>
      </c>
      <c r="F21" s="52"/>
      <c r="G21" s="51" t="s">
        <v>163</v>
      </c>
      <c r="H21" s="52"/>
      <c r="I21" s="121"/>
      <c r="J21" s="121"/>
      <c r="K21" s="122"/>
      <c r="L21" s="122"/>
      <c r="M21" s="122"/>
      <c r="N21" s="122"/>
    </row>
    <row r="22" spans="2:14" s="40" customFormat="1">
      <c r="B22" s="59" t="s">
        <v>160</v>
      </c>
      <c r="C22" s="52">
        <v>2400</v>
      </c>
      <c r="D22" s="52">
        <v>13210</v>
      </c>
      <c r="E22" s="58">
        <v>80862</v>
      </c>
      <c r="F22" s="58">
        <v>443000</v>
      </c>
      <c r="G22" s="58">
        <v>19870</v>
      </c>
      <c r="H22" s="58">
        <v>113005</v>
      </c>
      <c r="I22" s="121"/>
      <c r="J22" s="121"/>
      <c r="K22" s="122"/>
      <c r="L22" s="122"/>
      <c r="M22" s="122"/>
      <c r="N22" s="122"/>
    </row>
    <row r="23" spans="2:14" s="40" customFormat="1">
      <c r="B23" s="59" t="s">
        <v>168</v>
      </c>
      <c r="C23" s="52">
        <v>1644</v>
      </c>
      <c r="D23" s="52">
        <v>15310</v>
      </c>
      <c r="E23" s="58">
        <v>85994</v>
      </c>
      <c r="F23" s="58">
        <v>470700</v>
      </c>
      <c r="G23" s="58">
        <v>20991</v>
      </c>
      <c r="H23" s="58">
        <v>119685</v>
      </c>
      <c r="I23" s="121"/>
      <c r="J23" s="121"/>
      <c r="K23" s="122"/>
      <c r="L23" s="122"/>
      <c r="M23" s="122"/>
      <c r="N23" s="122"/>
    </row>
    <row r="24" spans="2:14" s="40" customFormat="1">
      <c r="B24" s="18" t="s">
        <v>174</v>
      </c>
      <c r="C24" s="14">
        <v>1712</v>
      </c>
      <c r="D24" s="14">
        <v>17120</v>
      </c>
      <c r="E24" s="44">
        <v>87918</v>
      </c>
      <c r="F24" s="44">
        <v>481200</v>
      </c>
      <c r="G24" s="44">
        <v>20571</v>
      </c>
      <c r="H24" s="44">
        <v>117260</v>
      </c>
      <c r="I24" s="121"/>
      <c r="J24" s="121"/>
      <c r="K24" s="122"/>
      <c r="L24" s="122"/>
      <c r="M24" s="122"/>
      <c r="N24" s="122"/>
    </row>
    <row r="25" spans="2:14" s="40" customFormat="1">
      <c r="B25" s="120" t="s">
        <v>184</v>
      </c>
      <c r="C25" s="121">
        <v>1738</v>
      </c>
      <c r="D25" s="121">
        <v>17380</v>
      </c>
      <c r="E25" s="122">
        <v>88236</v>
      </c>
      <c r="F25" s="122">
        <v>483610</v>
      </c>
      <c r="G25" s="122">
        <v>20653</v>
      </c>
      <c r="H25" s="122">
        <v>117985</v>
      </c>
      <c r="I25" s="121"/>
      <c r="J25" s="121"/>
      <c r="K25" s="122"/>
      <c r="L25" s="122"/>
      <c r="M25" s="122"/>
      <c r="N25" s="122"/>
    </row>
    <row r="26" spans="2:14" s="40" customFormat="1">
      <c r="B26" s="120"/>
      <c r="C26" s="121"/>
      <c r="D26" s="121"/>
      <c r="E26" s="121"/>
      <c r="F26" s="121"/>
      <c r="G26" s="121"/>
      <c r="H26" s="121"/>
      <c r="I26" s="121"/>
      <c r="J26" s="121"/>
      <c r="K26" s="122"/>
      <c r="L26" s="122"/>
      <c r="M26" s="122"/>
      <c r="N26" s="122"/>
    </row>
    <row r="27" spans="2:14" s="40" customFormat="1">
      <c r="B27" s="149"/>
      <c r="C27" s="189" t="s">
        <v>40</v>
      </c>
      <c r="D27" s="191"/>
      <c r="E27" s="216" t="s">
        <v>200</v>
      </c>
      <c r="F27" s="190"/>
      <c r="G27" s="216" t="s">
        <v>201</v>
      </c>
      <c r="H27" s="191"/>
      <c r="I27" s="121"/>
      <c r="J27" s="121"/>
      <c r="K27" s="122"/>
      <c r="L27" s="122"/>
      <c r="M27" s="122"/>
      <c r="N27" s="122"/>
    </row>
    <row r="28" spans="2:14" s="40" customFormat="1">
      <c r="B28" s="150" t="s">
        <v>199</v>
      </c>
      <c r="C28" s="28" t="s">
        <v>46</v>
      </c>
      <c r="D28" s="6" t="s">
        <v>47</v>
      </c>
      <c r="E28" s="28" t="s">
        <v>46</v>
      </c>
      <c r="F28" s="6" t="s">
        <v>47</v>
      </c>
      <c r="G28" s="28" t="s">
        <v>46</v>
      </c>
      <c r="H28" s="6" t="s">
        <v>47</v>
      </c>
      <c r="I28" s="121"/>
      <c r="J28" s="121"/>
      <c r="K28" s="122"/>
      <c r="L28" s="122"/>
      <c r="M28" s="122"/>
      <c r="N28" s="122"/>
    </row>
    <row r="29" spans="2:14" s="40" customFormat="1">
      <c r="B29" s="151"/>
      <c r="C29" s="30" t="s">
        <v>48</v>
      </c>
      <c r="D29" s="20"/>
      <c r="E29" s="30" t="s">
        <v>48</v>
      </c>
      <c r="F29" s="20"/>
      <c r="G29" s="30" t="s">
        <v>48</v>
      </c>
      <c r="H29" s="20"/>
      <c r="I29" s="121"/>
      <c r="J29" s="121"/>
      <c r="K29" s="122"/>
      <c r="L29" s="122"/>
      <c r="M29" s="122"/>
      <c r="N29" s="122"/>
    </row>
    <row r="30" spans="2:14" s="40" customFormat="1">
      <c r="B30" s="120"/>
      <c r="C30" s="121"/>
      <c r="D30" s="121"/>
      <c r="E30" s="121"/>
      <c r="F30" s="121"/>
      <c r="G30" s="121"/>
      <c r="H30" s="121"/>
      <c r="I30" s="121"/>
      <c r="J30" s="121"/>
      <c r="K30" s="122"/>
      <c r="L30" s="122"/>
      <c r="M30" s="122"/>
      <c r="N30" s="122"/>
    </row>
    <row r="31" spans="2:14" s="40" customFormat="1">
      <c r="B31" s="120" t="s">
        <v>207</v>
      </c>
      <c r="C31" s="121">
        <v>181506</v>
      </c>
      <c r="D31" s="121">
        <v>2359578</v>
      </c>
      <c r="E31" s="121">
        <v>147267</v>
      </c>
      <c r="F31" s="121">
        <v>1914471</v>
      </c>
      <c r="G31" s="121">
        <v>34239</v>
      </c>
      <c r="H31" s="121">
        <v>445107</v>
      </c>
      <c r="I31" s="121"/>
      <c r="J31" s="121"/>
      <c r="K31" s="122"/>
      <c r="L31" s="122"/>
      <c r="M31" s="122"/>
      <c r="N31" s="122"/>
    </row>
    <row r="32" spans="2:14" s="40" customFormat="1">
      <c r="B32" s="120" t="s">
        <v>205</v>
      </c>
      <c r="C32" s="14">
        <v>221222</v>
      </c>
      <c r="D32" s="14">
        <v>2751784</v>
      </c>
      <c r="E32" s="14">
        <v>178696</v>
      </c>
      <c r="F32" s="14">
        <v>2240877</v>
      </c>
      <c r="G32" s="14">
        <v>42526</v>
      </c>
      <c r="H32" s="14">
        <v>510907</v>
      </c>
      <c r="I32" s="121"/>
      <c r="J32" s="121"/>
      <c r="K32" s="122"/>
      <c r="L32" s="122"/>
      <c r="M32" s="122"/>
      <c r="N32" s="122"/>
    </row>
    <row r="33" spans="2:16" s="40" customFormat="1">
      <c r="B33" s="120"/>
      <c r="C33" s="14"/>
      <c r="D33" s="14"/>
      <c r="E33" s="14"/>
      <c r="F33" s="14"/>
      <c r="G33" s="14"/>
      <c r="H33" s="14"/>
      <c r="I33" s="121"/>
      <c r="J33" s="121"/>
      <c r="K33" s="122"/>
      <c r="L33" s="122"/>
      <c r="M33" s="122"/>
      <c r="N33" s="122"/>
    </row>
    <row r="34" spans="2:16" s="40" customFormat="1">
      <c r="B34" s="218" t="s">
        <v>233</v>
      </c>
      <c r="C34" s="217" t="s">
        <v>34</v>
      </c>
      <c r="D34" s="217"/>
      <c r="E34" s="217" t="s">
        <v>230</v>
      </c>
      <c r="F34" s="217"/>
      <c r="G34" s="217" t="s">
        <v>231</v>
      </c>
      <c r="H34" s="217"/>
      <c r="I34" s="14" t="s">
        <v>232</v>
      </c>
      <c r="J34" s="14"/>
      <c r="K34" s="44"/>
      <c r="L34" s="44"/>
      <c r="M34" s="44"/>
      <c r="N34" s="44"/>
      <c r="O34" s="220" t="s">
        <v>237</v>
      </c>
      <c r="P34" s="221"/>
    </row>
    <row r="35" spans="2:16" s="148" customFormat="1" ht="27">
      <c r="B35" s="219"/>
      <c r="C35" s="155" t="s">
        <v>256</v>
      </c>
      <c r="D35" s="156" t="s">
        <v>235</v>
      </c>
      <c r="E35" s="155" t="s">
        <v>234</v>
      </c>
      <c r="F35" s="156" t="s">
        <v>235</v>
      </c>
      <c r="G35" s="155" t="s">
        <v>234</v>
      </c>
      <c r="H35" s="156" t="s">
        <v>235</v>
      </c>
      <c r="I35" s="157" t="s">
        <v>234</v>
      </c>
      <c r="J35" s="158" t="s">
        <v>235</v>
      </c>
      <c r="K35" s="159"/>
      <c r="L35" s="159"/>
      <c r="M35" s="159"/>
      <c r="N35" s="159"/>
      <c r="O35" s="160" t="s">
        <v>238</v>
      </c>
      <c r="P35" s="176" t="s">
        <v>47</v>
      </c>
    </row>
    <row r="36" spans="2:16" s="40" customFormat="1">
      <c r="B36" s="18"/>
      <c r="C36" s="14"/>
      <c r="D36" s="14"/>
      <c r="E36" s="14"/>
      <c r="F36" s="14"/>
      <c r="G36" s="14"/>
      <c r="H36" s="14"/>
      <c r="I36" s="14"/>
      <c r="J36" s="14"/>
      <c r="K36" s="44"/>
      <c r="L36" s="44"/>
      <c r="M36" s="44"/>
      <c r="N36" s="44"/>
    </row>
    <row r="37" spans="2:16" s="40" customFormat="1">
      <c r="B37" s="18" t="s">
        <v>236</v>
      </c>
      <c r="C37" s="14">
        <v>225147</v>
      </c>
      <c r="D37" s="14">
        <v>2465660</v>
      </c>
      <c r="E37" s="14">
        <v>177698</v>
      </c>
      <c r="F37" s="14">
        <v>2016280</v>
      </c>
      <c r="G37" s="14">
        <v>33835</v>
      </c>
      <c r="H37" s="14">
        <v>381310</v>
      </c>
      <c r="I37" s="14">
        <v>13614</v>
      </c>
      <c r="J37" s="14">
        <v>68070</v>
      </c>
      <c r="K37" s="44"/>
      <c r="L37" s="44"/>
      <c r="M37" s="44"/>
      <c r="N37" s="44"/>
      <c r="O37" s="40">
        <v>13614</v>
      </c>
      <c r="P37" s="40">
        <v>68070</v>
      </c>
    </row>
    <row r="38" spans="2:16" s="40" customFormat="1">
      <c r="B38" s="18" t="s">
        <v>263</v>
      </c>
      <c r="C38" s="14">
        <v>225984</v>
      </c>
      <c r="D38" s="14">
        <v>2436960</v>
      </c>
      <c r="E38" s="14">
        <v>173290</v>
      </c>
      <c r="F38" s="14">
        <v>1969235</v>
      </c>
      <c r="G38" s="14">
        <v>32561</v>
      </c>
      <c r="H38" s="14">
        <v>367060</v>
      </c>
      <c r="I38" s="14"/>
      <c r="J38" s="14"/>
      <c r="K38" s="44"/>
      <c r="L38" s="44"/>
      <c r="M38" s="44"/>
      <c r="N38" s="44"/>
      <c r="O38" s="40">
        <v>20133</v>
      </c>
      <c r="P38" s="40">
        <v>100665</v>
      </c>
    </row>
    <row r="39" spans="2:16" s="40" customFormat="1">
      <c r="B39" s="123"/>
      <c r="C39" s="123"/>
      <c r="D39" s="123"/>
      <c r="E39" s="123"/>
      <c r="F39" s="123"/>
      <c r="G39" s="123"/>
      <c r="H39" s="123"/>
      <c r="I39" s="44"/>
      <c r="J39" s="44"/>
      <c r="K39" s="44"/>
      <c r="L39" s="44"/>
      <c r="M39" s="44"/>
      <c r="N39" s="44"/>
      <c r="O39" s="123"/>
      <c r="P39" s="123"/>
    </row>
    <row r="40" spans="2:16" s="7" customFormat="1">
      <c r="B40" s="7" t="s">
        <v>179</v>
      </c>
    </row>
    <row r="41" spans="2:16">
      <c r="B41" s="60" t="s">
        <v>264</v>
      </c>
    </row>
    <row r="42" spans="2:16">
      <c r="B42" s="60" t="s">
        <v>265</v>
      </c>
    </row>
    <row r="43" spans="2:16">
      <c r="B43" s="61" t="s">
        <v>266</v>
      </c>
    </row>
    <row r="44" spans="2:16">
      <c r="B44" s="61" t="s">
        <v>267</v>
      </c>
    </row>
    <row r="45" spans="2:16" ht="13.5" customHeight="1">
      <c r="B45" s="212" t="s">
        <v>302</v>
      </c>
      <c r="C45" s="212"/>
      <c r="D45" s="212"/>
      <c r="E45" s="212"/>
      <c r="F45" s="212"/>
      <c r="G45" s="212"/>
      <c r="H45" s="212"/>
    </row>
    <row r="46" spans="2:16">
      <c r="B46" s="212"/>
      <c r="C46" s="212"/>
      <c r="D46" s="212"/>
      <c r="E46" s="212"/>
      <c r="F46" s="212"/>
      <c r="G46" s="212"/>
      <c r="H46" s="212"/>
    </row>
    <row r="47" spans="2:16">
      <c r="B47" s="61"/>
    </row>
  </sheetData>
  <customSheetViews>
    <customSheetView guid="{80AB8525-8D06-4A7F-8E5D-52DAB679441E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9A0E68D7-78D9-4A9B-8E4F-368CBDF3FD58}" showRuler="0">
      <selection activeCell="F18" sqref="F18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F793E075-B54B-4E38-BD7E-6A5F9E70D873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16D3AEA1-C58B-44C6-B442-FC4AA41BDDAD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47A914D8-F3D7-4CCE-8F05-12604993C213}" showRuler="0">
      <selection activeCell="F18" sqref="F18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63F51BF0-97F1-49B8-827D-E867DC8DF60C}">
      <selection activeCell="F18" sqref="F18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5FDF4A08-E732-44A6-96F1-B45191B37F05}" hiddenColumns="1">
      <selection activeCell="P14" sqref="P14"/>
      <colBreaks count="1" manualBreakCount="1">
        <brk id="8" max="1048575" man="1"/>
      </colBreaks>
      <pageMargins left="0.78740157480314965" right="0.78740157480314965" top="0.98425196850393704" bottom="0.98425196850393704" header="0.51181102362204722" footer="0.51181102362204722"/>
      <pageSetup paperSize="9" scale="98" orientation="portrait" r:id="rId7"/>
      <headerFooter alignWithMargins="0"/>
    </customSheetView>
  </customSheetViews>
  <mergeCells count="18">
    <mergeCell ref="O34:P34"/>
    <mergeCell ref="M4:N4"/>
    <mergeCell ref="C4:D4"/>
    <mergeCell ref="E4:F4"/>
    <mergeCell ref="G4:H4"/>
    <mergeCell ref="I4:J4"/>
    <mergeCell ref="K4:L4"/>
    <mergeCell ref="B45:H46"/>
    <mergeCell ref="C16:D16"/>
    <mergeCell ref="E16:F16"/>
    <mergeCell ref="G16:H16"/>
    <mergeCell ref="C27:D27"/>
    <mergeCell ref="E27:F27"/>
    <mergeCell ref="G27:H27"/>
    <mergeCell ref="C34:D34"/>
    <mergeCell ref="E34:F34"/>
    <mergeCell ref="G34:H34"/>
    <mergeCell ref="B34:B35"/>
  </mergeCells>
  <phoneticPr fontId="3"/>
  <pageMargins left="0.39370078740157483" right="0.39370078740157483" top="0.98425196850393704" bottom="0.98425196850393704" header="0.51181102362204722" footer="0.51181102362204722"/>
  <pageSetup paperSize="9" scale="91" orientation="portrait" r:id="rId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view="pageBreakPreview" zoomScaleNormal="100" zoomScaleSheetLayoutView="100" workbookViewId="0">
      <selection activeCell="P1" sqref="P1"/>
    </sheetView>
  </sheetViews>
  <sheetFormatPr defaultRowHeight="13.5"/>
  <cols>
    <col min="1" max="1" width="10.875" style="45" customWidth="1"/>
    <col min="2" max="2" width="7.875" style="45" customWidth="1"/>
    <col min="3" max="3" width="7.125" style="45" customWidth="1"/>
    <col min="4" max="4" width="7.875" style="45" customWidth="1"/>
    <col min="5" max="5" width="7.125" style="45" customWidth="1"/>
    <col min="6" max="6" width="7.875" style="45" customWidth="1"/>
    <col min="7" max="7" width="7.125" style="45" customWidth="1"/>
    <col min="8" max="8" width="7.875" style="45" customWidth="1"/>
    <col min="9" max="9" width="7.125" style="45" customWidth="1"/>
    <col min="10" max="10" width="7.875" style="45" customWidth="1"/>
    <col min="11" max="11" width="7.125" style="45" customWidth="1"/>
    <col min="12" max="12" width="7.875" style="45" customWidth="1"/>
    <col min="13" max="13" width="7.125" style="45" customWidth="1"/>
    <col min="14" max="14" width="7.875" style="45" customWidth="1"/>
    <col min="15" max="15" width="7.125" style="45" customWidth="1"/>
    <col min="16" max="16" width="7.875" style="45" customWidth="1"/>
    <col min="17" max="17" width="7.125" style="45" customWidth="1"/>
    <col min="18" max="18" width="7.875" style="45" customWidth="1"/>
    <col min="19" max="19" width="7.125" style="45" customWidth="1"/>
    <col min="20" max="20" width="7.875" style="45" customWidth="1"/>
    <col min="21" max="21" width="7.125" style="45" customWidth="1"/>
    <col min="22" max="22" width="7.875" style="45" customWidth="1"/>
    <col min="23" max="23" width="7.125" style="45" customWidth="1"/>
    <col min="24" max="16384" width="9" style="45"/>
  </cols>
  <sheetData>
    <row r="1" spans="1:29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s="7" customFormat="1">
      <c r="A2" s="222" t="s">
        <v>221</v>
      </c>
      <c r="B2" s="224"/>
      <c r="C2" s="224"/>
    </row>
    <row r="3" spans="1:2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7" customFormat="1">
      <c r="A4" s="10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0" t="s">
        <v>49</v>
      </c>
    </row>
    <row r="5" spans="1:29" s="7" customFormat="1">
      <c r="B5" s="189" t="s">
        <v>50</v>
      </c>
      <c r="C5" s="190"/>
      <c r="D5" s="189" t="s">
        <v>51</v>
      </c>
      <c r="E5" s="190"/>
      <c r="F5" s="189" t="s">
        <v>52</v>
      </c>
      <c r="G5" s="190"/>
      <c r="H5" s="189" t="s">
        <v>53</v>
      </c>
      <c r="I5" s="190"/>
      <c r="J5" s="189" t="s">
        <v>54</v>
      </c>
      <c r="K5" s="190"/>
      <c r="L5" s="189" t="s">
        <v>55</v>
      </c>
      <c r="M5" s="190"/>
      <c r="N5" s="189" t="s">
        <v>56</v>
      </c>
      <c r="O5" s="191"/>
      <c r="P5" s="25"/>
    </row>
    <row r="6" spans="1:29">
      <c r="A6" s="6" t="s">
        <v>57</v>
      </c>
      <c r="B6" s="1" t="s">
        <v>58</v>
      </c>
      <c r="C6" s="2" t="s">
        <v>59</v>
      </c>
      <c r="D6" s="1" t="s">
        <v>58</v>
      </c>
      <c r="E6" s="2" t="s">
        <v>59</v>
      </c>
      <c r="F6" s="1" t="s">
        <v>58</v>
      </c>
      <c r="G6" s="2" t="s">
        <v>59</v>
      </c>
      <c r="H6" s="1" t="s">
        <v>58</v>
      </c>
      <c r="I6" s="1" t="s">
        <v>59</v>
      </c>
      <c r="J6" s="1" t="s">
        <v>58</v>
      </c>
      <c r="K6" s="5" t="s">
        <v>59</v>
      </c>
      <c r="L6" s="1" t="s">
        <v>58</v>
      </c>
      <c r="M6" s="1" t="s">
        <v>59</v>
      </c>
      <c r="N6" s="1" t="s">
        <v>58</v>
      </c>
      <c r="O6" s="17" t="s">
        <v>59</v>
      </c>
    </row>
    <row r="7" spans="1:29">
      <c r="A7" s="47"/>
      <c r="B7" s="3" t="s">
        <v>60</v>
      </c>
      <c r="C7" s="4" t="s">
        <v>61</v>
      </c>
      <c r="D7" s="3" t="s">
        <v>60</v>
      </c>
      <c r="E7" s="4" t="s">
        <v>61</v>
      </c>
      <c r="F7" s="3" t="s">
        <v>60</v>
      </c>
      <c r="G7" s="4" t="s">
        <v>61</v>
      </c>
      <c r="H7" s="3" t="s">
        <v>60</v>
      </c>
      <c r="I7" s="3" t="s">
        <v>61</v>
      </c>
      <c r="J7" s="3" t="s">
        <v>60</v>
      </c>
      <c r="K7" s="16" t="s">
        <v>61</v>
      </c>
      <c r="L7" s="3" t="s">
        <v>60</v>
      </c>
      <c r="M7" s="3" t="s">
        <v>61</v>
      </c>
      <c r="N7" s="3" t="s">
        <v>60</v>
      </c>
      <c r="O7" s="4" t="s">
        <v>61</v>
      </c>
    </row>
    <row r="9" spans="1:29">
      <c r="A9" s="55" t="s">
        <v>173</v>
      </c>
      <c r="B9" s="56">
        <v>566</v>
      </c>
      <c r="C9" s="56">
        <v>7026</v>
      </c>
      <c r="D9" s="46">
        <v>103</v>
      </c>
      <c r="E9" s="46">
        <v>1282</v>
      </c>
      <c r="F9" s="46">
        <v>124</v>
      </c>
      <c r="G9" s="46">
        <v>1454</v>
      </c>
      <c r="H9" s="46">
        <v>101</v>
      </c>
      <c r="I9" s="46">
        <v>1294</v>
      </c>
      <c r="J9" s="46">
        <v>49</v>
      </c>
      <c r="K9" s="46">
        <v>642</v>
      </c>
      <c r="L9" s="46">
        <v>86</v>
      </c>
      <c r="M9" s="46">
        <v>1042</v>
      </c>
      <c r="N9" s="46">
        <v>103</v>
      </c>
      <c r="O9" s="46">
        <v>1312</v>
      </c>
    </row>
    <row r="10" spans="1:29">
      <c r="A10" s="65" t="s">
        <v>176</v>
      </c>
      <c r="B10" s="69">
        <v>546</v>
      </c>
      <c r="C10" s="69">
        <v>6819</v>
      </c>
      <c r="D10" s="70">
        <v>102</v>
      </c>
      <c r="E10" s="70">
        <v>1212</v>
      </c>
      <c r="F10" s="70">
        <v>101</v>
      </c>
      <c r="G10" s="70">
        <v>1267</v>
      </c>
      <c r="H10" s="70">
        <v>114</v>
      </c>
      <c r="I10" s="70">
        <v>1456</v>
      </c>
      <c r="J10" s="70">
        <v>53</v>
      </c>
      <c r="K10" s="70">
        <v>632</v>
      </c>
      <c r="L10" s="70">
        <v>79</v>
      </c>
      <c r="M10" s="70">
        <v>1028</v>
      </c>
      <c r="N10" s="70">
        <v>97</v>
      </c>
      <c r="O10" s="70">
        <v>1224</v>
      </c>
    </row>
    <row r="11" spans="1:29">
      <c r="A11" s="85" t="s">
        <v>184</v>
      </c>
      <c r="B11" s="102">
        <v>582</v>
      </c>
      <c r="C11" s="102">
        <v>7206</v>
      </c>
      <c r="D11" s="93">
        <v>98</v>
      </c>
      <c r="E11" s="93">
        <v>1192</v>
      </c>
      <c r="F11" s="93">
        <v>119</v>
      </c>
      <c r="G11" s="93">
        <v>1406</v>
      </c>
      <c r="H11" s="93">
        <v>117</v>
      </c>
      <c r="I11" s="93">
        <v>1519</v>
      </c>
      <c r="J11" s="93">
        <v>48</v>
      </c>
      <c r="K11" s="93">
        <v>610</v>
      </c>
      <c r="L11" s="93">
        <v>99</v>
      </c>
      <c r="M11" s="93">
        <v>1176</v>
      </c>
      <c r="N11" s="93">
        <v>101</v>
      </c>
      <c r="O11" s="93">
        <v>1303</v>
      </c>
    </row>
    <row r="12" spans="1:29" s="61" customFormat="1">
      <c r="A12" s="85" t="s">
        <v>197</v>
      </c>
      <c r="B12" s="124">
        <v>618</v>
      </c>
      <c r="C12" s="124">
        <v>7654</v>
      </c>
      <c r="D12" s="124">
        <v>103</v>
      </c>
      <c r="E12" s="124">
        <v>1263</v>
      </c>
      <c r="F12" s="124">
        <v>125</v>
      </c>
      <c r="G12" s="124">
        <v>1524</v>
      </c>
      <c r="H12" s="124">
        <v>135</v>
      </c>
      <c r="I12" s="124">
        <v>1666</v>
      </c>
      <c r="J12" s="124">
        <v>48</v>
      </c>
      <c r="K12" s="124">
        <v>672</v>
      </c>
      <c r="L12" s="124">
        <v>99</v>
      </c>
      <c r="M12" s="124">
        <v>1235</v>
      </c>
      <c r="N12" s="124">
        <v>108</v>
      </c>
      <c r="O12" s="124">
        <v>1294</v>
      </c>
    </row>
    <row r="13" spans="1:29" s="61" customFormat="1">
      <c r="A13" s="85" t="s">
        <v>205</v>
      </c>
      <c r="B13" s="124">
        <v>641</v>
      </c>
      <c r="C13" s="124">
        <v>7761</v>
      </c>
      <c r="D13" s="124">
        <v>107</v>
      </c>
      <c r="E13" s="124">
        <v>1253</v>
      </c>
      <c r="F13" s="124">
        <v>138</v>
      </c>
      <c r="G13" s="124">
        <v>1635</v>
      </c>
      <c r="H13" s="124">
        <v>133</v>
      </c>
      <c r="I13" s="124">
        <v>1616</v>
      </c>
      <c r="J13" s="124">
        <v>49</v>
      </c>
      <c r="K13" s="124">
        <v>681</v>
      </c>
      <c r="L13" s="124">
        <v>103</v>
      </c>
      <c r="M13" s="124">
        <v>1248</v>
      </c>
      <c r="N13" s="124">
        <v>111</v>
      </c>
      <c r="O13" s="124">
        <v>1328</v>
      </c>
    </row>
    <row r="14" spans="1:29" s="61" customFormat="1">
      <c r="A14" s="85" t="s">
        <v>224</v>
      </c>
      <c r="B14" s="124">
        <v>637</v>
      </c>
      <c r="C14" s="124">
        <v>7701</v>
      </c>
      <c r="D14" s="124">
        <v>108</v>
      </c>
      <c r="E14" s="124">
        <v>1292</v>
      </c>
      <c r="F14" s="124">
        <v>128</v>
      </c>
      <c r="G14" s="124">
        <v>1571</v>
      </c>
      <c r="H14" s="124">
        <v>133</v>
      </c>
      <c r="I14" s="124">
        <v>1590</v>
      </c>
      <c r="J14" s="124">
        <v>58</v>
      </c>
      <c r="K14" s="124">
        <v>729</v>
      </c>
      <c r="L14" s="124">
        <v>103</v>
      </c>
      <c r="M14" s="124">
        <v>1241</v>
      </c>
      <c r="N14" s="124">
        <v>107</v>
      </c>
      <c r="O14" s="124">
        <v>1278</v>
      </c>
    </row>
    <row r="15" spans="1:29" s="61" customFormat="1">
      <c r="A15" s="85" t="s">
        <v>260</v>
      </c>
      <c r="B15" s="124">
        <v>627</v>
      </c>
      <c r="C15" s="124">
        <v>7556</v>
      </c>
      <c r="D15" s="124">
        <v>108</v>
      </c>
      <c r="E15" s="124">
        <v>1295</v>
      </c>
      <c r="F15" s="124">
        <v>132</v>
      </c>
      <c r="G15" s="124">
        <v>1588</v>
      </c>
      <c r="H15" s="124">
        <v>121</v>
      </c>
      <c r="I15" s="124">
        <v>1463</v>
      </c>
      <c r="J15" s="124">
        <v>57</v>
      </c>
      <c r="K15" s="124">
        <v>719</v>
      </c>
      <c r="L15" s="124">
        <v>99</v>
      </c>
      <c r="M15" s="124">
        <v>1179</v>
      </c>
      <c r="N15" s="124">
        <v>110</v>
      </c>
      <c r="O15" s="124">
        <v>1312</v>
      </c>
    </row>
    <row r="16" spans="1:29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3">
      <c r="A17" s="60" t="s">
        <v>198</v>
      </c>
    </row>
    <row r="18" spans="1:3">
      <c r="A18" s="222" t="s">
        <v>268</v>
      </c>
      <c r="B18" s="223"/>
      <c r="C18" s="223"/>
    </row>
  </sheetData>
  <customSheetViews>
    <customSheetView guid="{80AB8525-8D06-4A7F-8E5D-52DAB679441E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F793E075-B54B-4E38-BD7E-6A5F9E70D873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16D3AEA1-C58B-44C6-B442-FC4AA41BDDAD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63F51BF0-97F1-49B8-827D-E867DC8DF60C}" showPageBreaks="1">
      <selection activeCell="I20" sqref="I20"/>
      <pageMargins left="0.78740157480314965" right="0.78740157480314965" top="0.98425196850393704" bottom="0.98425196850393704" header="0.51181102362204722" footer="0.51181102362204722"/>
      <pageSetup paperSize="9" orientation="landscape" horizontalDpi="400" verticalDpi="400" r:id="rId6"/>
      <headerFooter alignWithMargins="0"/>
    </customSheetView>
    <customSheetView guid="{5FDF4A08-E732-44A6-96F1-B45191B37F05}">
      <selection activeCell="F22" sqref="F22"/>
      <pageMargins left="0.78740157480314965" right="0.78740157480314965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9">
    <mergeCell ref="A2:C2"/>
    <mergeCell ref="F5:G5"/>
    <mergeCell ref="B5:C5"/>
    <mergeCell ref="D5:E5"/>
    <mergeCell ref="L5:M5"/>
    <mergeCell ref="N5:O5"/>
    <mergeCell ref="H5:I5"/>
    <mergeCell ref="A18:C18"/>
    <mergeCell ref="J5:K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8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view="pageBreakPreview" zoomScaleNormal="100" zoomScaleSheetLayoutView="100" workbookViewId="0">
      <selection activeCell="N1" sqref="N1"/>
    </sheetView>
  </sheetViews>
  <sheetFormatPr defaultRowHeight="13.5"/>
  <cols>
    <col min="1" max="1" width="10.875" style="45" customWidth="1"/>
    <col min="2" max="2" width="7.875" style="45" customWidth="1"/>
    <col min="3" max="3" width="8.625" style="45" bestFit="1" customWidth="1"/>
    <col min="4" max="4" width="7.875" style="45" customWidth="1"/>
    <col min="5" max="5" width="7.125" style="45" customWidth="1"/>
    <col min="6" max="6" width="7.875" style="45" customWidth="1"/>
    <col min="7" max="7" width="7.125" style="45" customWidth="1"/>
    <col min="8" max="8" width="7.875" style="45" customWidth="1"/>
    <col min="9" max="9" width="7.125" style="45" customWidth="1"/>
    <col min="10" max="10" width="7.875" style="45" customWidth="1"/>
    <col min="11" max="11" width="7.125" style="45" customWidth="1"/>
    <col min="12" max="12" width="7.875" style="45" customWidth="1"/>
    <col min="13" max="13" width="7.125" style="45" customWidth="1"/>
    <col min="14" max="14" width="8.25" style="45" bestFit="1" customWidth="1"/>
    <col min="15" max="15" width="7" style="45" customWidth="1"/>
    <col min="16" max="16" width="8" style="45" customWidth="1"/>
    <col min="17" max="17" width="7.75" style="45" bestFit="1" customWidth="1"/>
    <col min="18" max="18" width="8.25" style="45" bestFit="1" customWidth="1"/>
    <col min="19" max="19" width="7.75" style="45" bestFit="1" customWidth="1"/>
    <col min="20" max="20" width="8.25" style="45" bestFit="1" customWidth="1"/>
    <col min="21" max="21" width="7.75" style="45" bestFit="1" customWidth="1"/>
    <col min="22" max="22" width="8.125" style="45" bestFit="1" customWidth="1"/>
    <col min="23" max="23" width="6.5" style="45" bestFit="1" customWidth="1"/>
    <col min="24" max="24" width="8.125" style="45" bestFit="1" customWidth="1"/>
    <col min="25" max="25" width="6.5" style="45" bestFit="1" customWidth="1"/>
    <col min="26" max="26" width="8.125" style="45" bestFit="1" customWidth="1"/>
    <col min="27" max="27" width="7.625" style="45" bestFit="1" customWidth="1"/>
    <col min="28" max="28" width="9" style="45"/>
    <col min="29" max="29" width="7.125" style="45" customWidth="1"/>
    <col min="30" max="16384" width="9" style="45"/>
  </cols>
  <sheetData>
    <row r="1" spans="1:2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7" customFormat="1">
      <c r="A2" s="10" t="s">
        <v>62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T2" s="10"/>
      <c r="V2" s="10"/>
      <c r="X2" s="10"/>
      <c r="Y2" s="50" t="s">
        <v>49</v>
      </c>
    </row>
    <row r="3" spans="1:26" s="7" customFormat="1">
      <c r="B3" s="189" t="s">
        <v>50</v>
      </c>
      <c r="C3" s="190"/>
      <c r="D3" s="189" t="s">
        <v>63</v>
      </c>
      <c r="E3" s="190"/>
      <c r="F3" s="189" t="s">
        <v>64</v>
      </c>
      <c r="G3" s="190"/>
      <c r="H3" s="189" t="s">
        <v>65</v>
      </c>
      <c r="I3" s="190"/>
      <c r="J3" s="189" t="s">
        <v>66</v>
      </c>
      <c r="K3" s="191"/>
      <c r="L3" s="189" t="s">
        <v>67</v>
      </c>
      <c r="M3" s="190"/>
      <c r="N3" s="189" t="s">
        <v>68</v>
      </c>
      <c r="O3" s="190"/>
      <c r="P3" s="189" t="s">
        <v>69</v>
      </c>
      <c r="Q3" s="190"/>
      <c r="R3" s="189" t="s">
        <v>70</v>
      </c>
      <c r="S3" s="190"/>
      <c r="T3" s="216" t="s">
        <v>257</v>
      </c>
      <c r="U3" s="191"/>
      <c r="V3" s="215" t="s">
        <v>71</v>
      </c>
      <c r="W3" s="213"/>
      <c r="X3" s="215" t="s">
        <v>72</v>
      </c>
      <c r="Y3" s="213"/>
    </row>
    <row r="4" spans="1:26">
      <c r="A4" s="6" t="s">
        <v>57</v>
      </c>
      <c r="B4" s="1" t="s">
        <v>58</v>
      </c>
      <c r="C4" s="2" t="s">
        <v>59</v>
      </c>
      <c r="D4" s="1" t="s">
        <v>58</v>
      </c>
      <c r="E4" s="2" t="s">
        <v>59</v>
      </c>
      <c r="F4" s="1" t="s">
        <v>58</v>
      </c>
      <c r="G4" s="2" t="s">
        <v>59</v>
      </c>
      <c r="H4" s="1" t="s">
        <v>58</v>
      </c>
      <c r="I4" s="2" t="s">
        <v>59</v>
      </c>
      <c r="J4" s="1" t="s">
        <v>58</v>
      </c>
      <c r="K4" s="2" t="s">
        <v>59</v>
      </c>
      <c r="L4" s="1" t="s">
        <v>58</v>
      </c>
      <c r="M4" s="5" t="s">
        <v>59</v>
      </c>
      <c r="N4" s="1" t="s">
        <v>58</v>
      </c>
      <c r="O4" s="1" t="s">
        <v>59</v>
      </c>
      <c r="P4" s="1" t="s">
        <v>58</v>
      </c>
      <c r="Q4" s="2" t="s">
        <v>59</v>
      </c>
      <c r="R4" s="1" t="s">
        <v>58</v>
      </c>
      <c r="S4" s="2" t="s">
        <v>59</v>
      </c>
      <c r="T4" s="1" t="s">
        <v>58</v>
      </c>
      <c r="U4" s="2" t="s">
        <v>59</v>
      </c>
      <c r="V4" s="1" t="s">
        <v>58</v>
      </c>
      <c r="W4" s="2" t="s">
        <v>59</v>
      </c>
      <c r="X4" s="1" t="s">
        <v>58</v>
      </c>
      <c r="Y4" s="2" t="s">
        <v>59</v>
      </c>
    </row>
    <row r="5" spans="1:26">
      <c r="A5" s="47"/>
      <c r="B5" s="3" t="s">
        <v>60</v>
      </c>
      <c r="C5" s="4" t="s">
        <v>61</v>
      </c>
      <c r="D5" s="3" t="s">
        <v>60</v>
      </c>
      <c r="E5" s="4" t="s">
        <v>61</v>
      </c>
      <c r="F5" s="3" t="s">
        <v>60</v>
      </c>
      <c r="G5" s="4" t="s">
        <v>61</v>
      </c>
      <c r="H5" s="3" t="s">
        <v>60</v>
      </c>
      <c r="I5" s="4" t="s">
        <v>61</v>
      </c>
      <c r="J5" s="3" t="s">
        <v>60</v>
      </c>
      <c r="K5" s="4" t="s">
        <v>61</v>
      </c>
      <c r="L5" s="3" t="s">
        <v>60</v>
      </c>
      <c r="M5" s="16" t="s">
        <v>61</v>
      </c>
      <c r="N5" s="3" t="s">
        <v>60</v>
      </c>
      <c r="O5" s="3" t="s">
        <v>61</v>
      </c>
      <c r="P5" s="3" t="s">
        <v>60</v>
      </c>
      <c r="Q5" s="4" t="s">
        <v>61</v>
      </c>
      <c r="R5" s="3" t="s">
        <v>60</v>
      </c>
      <c r="S5" s="4" t="s">
        <v>61</v>
      </c>
      <c r="T5" s="3" t="s">
        <v>60</v>
      </c>
      <c r="U5" s="4" t="s">
        <v>61</v>
      </c>
      <c r="V5" s="3" t="s">
        <v>60</v>
      </c>
      <c r="W5" s="4" t="s">
        <v>61</v>
      </c>
      <c r="X5" s="3" t="s">
        <v>60</v>
      </c>
      <c r="Y5" s="4" t="s">
        <v>61</v>
      </c>
    </row>
    <row r="7" spans="1:26">
      <c r="A7" s="55" t="s">
        <v>168</v>
      </c>
      <c r="B7" s="56">
        <v>1489</v>
      </c>
      <c r="C7" s="56">
        <v>18809</v>
      </c>
      <c r="D7" s="46">
        <v>145</v>
      </c>
      <c r="E7" s="46">
        <v>1815</v>
      </c>
      <c r="F7" s="46">
        <v>202</v>
      </c>
      <c r="G7" s="46">
        <v>2544</v>
      </c>
      <c r="H7" s="46">
        <v>208</v>
      </c>
      <c r="I7" s="46">
        <v>2731</v>
      </c>
      <c r="J7" s="46">
        <v>191</v>
      </c>
      <c r="K7" s="46">
        <v>2432</v>
      </c>
      <c r="L7" s="46">
        <v>121</v>
      </c>
      <c r="M7" s="46">
        <v>1471</v>
      </c>
      <c r="N7" s="46">
        <v>240</v>
      </c>
      <c r="O7" s="46">
        <v>2980</v>
      </c>
      <c r="P7" s="46">
        <v>101</v>
      </c>
      <c r="Q7" s="46">
        <v>1212</v>
      </c>
      <c r="R7" s="46">
        <v>100</v>
      </c>
      <c r="S7" s="46">
        <v>1271</v>
      </c>
      <c r="T7" s="46">
        <v>96</v>
      </c>
      <c r="U7" s="46">
        <v>1220</v>
      </c>
      <c r="V7" s="57">
        <v>17</v>
      </c>
      <c r="W7" s="57">
        <v>276</v>
      </c>
      <c r="X7" s="57">
        <v>68</v>
      </c>
      <c r="Y7" s="57">
        <v>857</v>
      </c>
    </row>
    <row r="8" spans="1:26">
      <c r="A8" s="65" t="s">
        <v>174</v>
      </c>
      <c r="B8" s="66">
        <v>1554</v>
      </c>
      <c r="C8" s="66">
        <v>19615</v>
      </c>
      <c r="D8" s="67">
        <v>148</v>
      </c>
      <c r="E8" s="67">
        <v>1813</v>
      </c>
      <c r="F8" s="67">
        <v>205</v>
      </c>
      <c r="G8" s="67">
        <v>2523</v>
      </c>
      <c r="H8" s="67">
        <v>212</v>
      </c>
      <c r="I8" s="67">
        <v>2718</v>
      </c>
      <c r="J8" s="67">
        <v>191</v>
      </c>
      <c r="K8" s="67">
        <v>2409</v>
      </c>
      <c r="L8" s="67">
        <v>116</v>
      </c>
      <c r="M8" s="67">
        <v>1421</v>
      </c>
      <c r="N8" s="67">
        <v>232</v>
      </c>
      <c r="O8" s="67">
        <v>2924</v>
      </c>
      <c r="P8" s="67">
        <v>88</v>
      </c>
      <c r="Q8" s="67">
        <v>1166</v>
      </c>
      <c r="R8" s="67">
        <v>98</v>
      </c>
      <c r="S8" s="67">
        <v>1244</v>
      </c>
      <c r="T8" s="67">
        <v>94</v>
      </c>
      <c r="U8" s="67">
        <v>1211</v>
      </c>
      <c r="V8" s="67">
        <v>18</v>
      </c>
      <c r="W8" s="67">
        <v>264</v>
      </c>
      <c r="X8" s="67">
        <v>68</v>
      </c>
      <c r="Y8" s="67">
        <v>830</v>
      </c>
    </row>
    <row r="9" spans="1:26">
      <c r="A9" s="85" t="s">
        <v>185</v>
      </c>
      <c r="B9" s="101">
        <v>1628</v>
      </c>
      <c r="C9" s="101">
        <v>20486</v>
      </c>
      <c r="D9" s="98">
        <v>149</v>
      </c>
      <c r="E9" s="98">
        <v>1820</v>
      </c>
      <c r="F9" s="98">
        <v>205</v>
      </c>
      <c r="G9" s="98">
        <v>2523</v>
      </c>
      <c r="H9" s="98">
        <v>218</v>
      </c>
      <c r="I9" s="98">
        <v>2781</v>
      </c>
      <c r="J9" s="98">
        <v>181</v>
      </c>
      <c r="K9" s="98">
        <v>2236</v>
      </c>
      <c r="L9" s="98">
        <v>129</v>
      </c>
      <c r="M9" s="98">
        <v>1616</v>
      </c>
      <c r="N9" s="98">
        <v>241</v>
      </c>
      <c r="O9" s="98">
        <v>3097</v>
      </c>
      <c r="P9" s="98">
        <v>97</v>
      </c>
      <c r="Q9" s="98">
        <v>1258</v>
      </c>
      <c r="R9" s="98">
        <v>103</v>
      </c>
      <c r="S9" s="98">
        <v>1406</v>
      </c>
      <c r="T9" s="98">
        <v>119</v>
      </c>
      <c r="U9" s="98">
        <v>1412</v>
      </c>
      <c r="V9" s="98">
        <v>17</v>
      </c>
      <c r="W9" s="98">
        <v>243</v>
      </c>
      <c r="X9" s="98">
        <v>68</v>
      </c>
      <c r="Y9" s="98">
        <v>827</v>
      </c>
    </row>
    <row r="10" spans="1:26" s="61" customFormat="1">
      <c r="A10" s="85" t="s">
        <v>196</v>
      </c>
      <c r="B10" s="124">
        <v>1699</v>
      </c>
      <c r="C10" s="124">
        <v>21303</v>
      </c>
      <c r="D10" s="124">
        <v>143</v>
      </c>
      <c r="E10" s="124">
        <v>1789</v>
      </c>
      <c r="F10" s="124">
        <v>203</v>
      </c>
      <c r="G10" s="124">
        <v>2452</v>
      </c>
      <c r="H10" s="124">
        <v>229</v>
      </c>
      <c r="I10" s="124">
        <v>2990</v>
      </c>
      <c r="J10" s="124">
        <v>185</v>
      </c>
      <c r="K10" s="124">
        <v>2271</v>
      </c>
      <c r="L10" s="124">
        <v>136</v>
      </c>
      <c r="M10" s="124">
        <v>1642</v>
      </c>
      <c r="N10" s="124">
        <v>256</v>
      </c>
      <c r="O10" s="124">
        <v>3235</v>
      </c>
      <c r="P10" s="124">
        <v>104</v>
      </c>
      <c r="Q10" s="124">
        <v>1318</v>
      </c>
      <c r="R10" s="124">
        <v>139</v>
      </c>
      <c r="S10" s="124">
        <v>1736</v>
      </c>
      <c r="T10" s="124">
        <v>121</v>
      </c>
      <c r="U10" s="124">
        <v>1480</v>
      </c>
      <c r="V10" s="124">
        <v>17</v>
      </c>
      <c r="W10" s="124">
        <v>271</v>
      </c>
      <c r="X10" s="124">
        <v>69</v>
      </c>
      <c r="Y10" s="124">
        <v>832</v>
      </c>
    </row>
    <row r="11" spans="1:26" s="61" customFormat="1">
      <c r="A11" s="85" t="s">
        <v>204</v>
      </c>
      <c r="B11" s="124">
        <v>1750</v>
      </c>
      <c r="C11" s="124">
        <v>21601</v>
      </c>
      <c r="D11" s="124">
        <v>148</v>
      </c>
      <c r="E11" s="124">
        <v>1811</v>
      </c>
      <c r="F11" s="124">
        <v>198</v>
      </c>
      <c r="G11" s="124">
        <v>2402</v>
      </c>
      <c r="H11" s="124">
        <v>249</v>
      </c>
      <c r="I11" s="124">
        <v>3146</v>
      </c>
      <c r="J11" s="124">
        <v>181</v>
      </c>
      <c r="K11" s="124">
        <v>2199</v>
      </c>
      <c r="L11" s="124">
        <v>137</v>
      </c>
      <c r="M11" s="124">
        <v>1660</v>
      </c>
      <c r="N11" s="124">
        <v>254</v>
      </c>
      <c r="O11" s="124">
        <v>3187</v>
      </c>
      <c r="P11" s="124">
        <v>112</v>
      </c>
      <c r="Q11" s="124">
        <v>1389</v>
      </c>
      <c r="R11" s="124">
        <v>160</v>
      </c>
      <c r="S11" s="124">
        <v>1973</v>
      </c>
      <c r="T11" s="124">
        <v>120</v>
      </c>
      <c r="U11" s="124">
        <v>1427</v>
      </c>
      <c r="V11" s="124">
        <v>19</v>
      </c>
      <c r="W11" s="124">
        <v>298</v>
      </c>
      <c r="X11" s="124">
        <v>71</v>
      </c>
      <c r="Y11" s="124">
        <v>851</v>
      </c>
    </row>
    <row r="12" spans="1:26" s="61" customFormat="1">
      <c r="A12" s="85" t="s">
        <v>223</v>
      </c>
      <c r="B12" s="124">
        <v>1914</v>
      </c>
      <c r="C12" s="124">
        <v>23389</v>
      </c>
      <c r="D12" s="124">
        <v>153</v>
      </c>
      <c r="E12" s="124">
        <v>1836</v>
      </c>
      <c r="F12" s="124">
        <v>209</v>
      </c>
      <c r="G12" s="124">
        <v>2511</v>
      </c>
      <c r="H12" s="124">
        <v>256</v>
      </c>
      <c r="I12" s="124">
        <v>3241</v>
      </c>
      <c r="J12" s="124">
        <v>183</v>
      </c>
      <c r="K12" s="124">
        <v>2207</v>
      </c>
      <c r="L12" s="124">
        <v>140</v>
      </c>
      <c r="M12" s="124">
        <v>1680</v>
      </c>
      <c r="N12" s="124">
        <v>254</v>
      </c>
      <c r="O12" s="124">
        <v>3165</v>
      </c>
      <c r="P12" s="124">
        <v>111</v>
      </c>
      <c r="Q12" s="124">
        <v>1396</v>
      </c>
      <c r="R12" s="124">
        <v>171</v>
      </c>
      <c r="S12" s="124">
        <v>2033</v>
      </c>
      <c r="T12" s="124">
        <v>124</v>
      </c>
      <c r="U12" s="124">
        <v>1481</v>
      </c>
      <c r="V12" s="124">
        <v>20</v>
      </c>
      <c r="W12" s="124">
        <v>284</v>
      </c>
      <c r="X12" s="124">
        <v>71</v>
      </c>
      <c r="Y12" s="124">
        <v>852</v>
      </c>
    </row>
    <row r="13" spans="1:26" s="61" customFormat="1">
      <c r="A13" s="85" t="s">
        <v>259</v>
      </c>
      <c r="B13" s="124">
        <v>2056</v>
      </c>
      <c r="C13" s="124">
        <v>25416</v>
      </c>
      <c r="D13" s="124">
        <v>151</v>
      </c>
      <c r="E13" s="124">
        <v>1831</v>
      </c>
      <c r="F13" s="124">
        <v>208</v>
      </c>
      <c r="G13" s="124">
        <v>2494</v>
      </c>
      <c r="H13" s="124">
        <v>257</v>
      </c>
      <c r="I13" s="124">
        <v>3249</v>
      </c>
      <c r="J13" s="124">
        <v>172</v>
      </c>
      <c r="K13" s="124">
        <v>2092</v>
      </c>
      <c r="L13" s="124">
        <v>140</v>
      </c>
      <c r="M13" s="124">
        <v>1685</v>
      </c>
      <c r="N13" s="124">
        <v>257</v>
      </c>
      <c r="O13" s="124">
        <v>3272</v>
      </c>
      <c r="P13" s="124">
        <v>118</v>
      </c>
      <c r="Q13" s="124">
        <v>1434</v>
      </c>
      <c r="R13" s="124">
        <v>170</v>
      </c>
      <c r="S13" s="124">
        <v>2039</v>
      </c>
      <c r="T13" s="124">
        <v>215</v>
      </c>
      <c r="U13" s="124">
        <v>2708</v>
      </c>
      <c r="V13" s="124">
        <v>21</v>
      </c>
      <c r="W13" s="124">
        <v>277</v>
      </c>
      <c r="X13" s="124">
        <v>70</v>
      </c>
      <c r="Y13" s="124">
        <v>861</v>
      </c>
    </row>
    <row r="14" spans="1:26" s="61" customForma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</row>
    <row r="15" spans="1:26" s="61" customFormat="1">
      <c r="A15" s="60" t="s">
        <v>198</v>
      </c>
    </row>
    <row r="16" spans="1:26" s="61" customFormat="1">
      <c r="A16" s="222" t="s">
        <v>269</v>
      </c>
      <c r="B16" s="223"/>
      <c r="C16" s="223"/>
      <c r="N16" s="225" t="s">
        <v>255</v>
      </c>
      <c r="O16" s="226"/>
      <c r="P16" s="227" t="s">
        <v>227</v>
      </c>
      <c r="Q16" s="228"/>
      <c r="R16" s="225" t="s">
        <v>274</v>
      </c>
      <c r="S16" s="226"/>
    </row>
    <row r="17" spans="1:19" s="61" customFormat="1">
      <c r="A17" s="223" t="s">
        <v>167</v>
      </c>
      <c r="B17" s="223"/>
      <c r="C17" s="223"/>
      <c r="D17" s="223"/>
      <c r="E17" s="223"/>
      <c r="N17" s="1" t="s">
        <v>58</v>
      </c>
      <c r="O17" s="1" t="s">
        <v>59</v>
      </c>
      <c r="P17" s="164" t="s">
        <v>58</v>
      </c>
      <c r="Q17" s="62" t="s">
        <v>59</v>
      </c>
      <c r="R17" s="1" t="s">
        <v>58</v>
      </c>
      <c r="S17" s="1" t="s">
        <v>59</v>
      </c>
    </row>
    <row r="18" spans="1:19" s="61" customFormat="1">
      <c r="A18" s="61" t="s">
        <v>150</v>
      </c>
      <c r="N18" s="3" t="s">
        <v>60</v>
      </c>
      <c r="O18" s="3" t="s">
        <v>61</v>
      </c>
      <c r="P18" s="165" t="s">
        <v>60</v>
      </c>
      <c r="Q18" s="134" t="s">
        <v>61</v>
      </c>
      <c r="R18" s="3" t="s">
        <v>60</v>
      </c>
      <c r="S18" s="3" t="s">
        <v>61</v>
      </c>
    </row>
    <row r="19" spans="1:19" s="61" customFormat="1">
      <c r="A19" s="61" t="s">
        <v>171</v>
      </c>
    </row>
    <row r="20" spans="1:19" s="61" customFormat="1">
      <c r="A20" s="138" t="s">
        <v>208</v>
      </c>
      <c r="N20" s="64" t="s">
        <v>128</v>
      </c>
      <c r="O20" s="64" t="s">
        <v>275</v>
      </c>
      <c r="P20" s="62" t="s">
        <v>279</v>
      </c>
      <c r="Q20" s="62" t="s">
        <v>280</v>
      </c>
      <c r="R20" s="64" t="s">
        <v>128</v>
      </c>
      <c r="S20" s="64" t="s">
        <v>128</v>
      </c>
    </row>
    <row r="21" spans="1:19">
      <c r="A21" s="161" t="s">
        <v>301</v>
      </c>
      <c r="N21" s="64" t="s">
        <v>128</v>
      </c>
      <c r="O21" s="64" t="s">
        <v>275</v>
      </c>
      <c r="P21" s="62" t="s">
        <v>279</v>
      </c>
      <c r="Q21" s="62" t="s">
        <v>277</v>
      </c>
      <c r="R21" s="64" t="s">
        <v>275</v>
      </c>
      <c r="S21" s="64" t="s">
        <v>128</v>
      </c>
    </row>
    <row r="22" spans="1:19">
      <c r="A22" s="138" t="s">
        <v>278</v>
      </c>
      <c r="N22" s="67">
        <v>84</v>
      </c>
      <c r="O22" s="67">
        <v>1092</v>
      </c>
      <c r="P22" s="62" t="s">
        <v>276</v>
      </c>
      <c r="Q22" s="62" t="s">
        <v>280</v>
      </c>
      <c r="R22" s="64" t="s">
        <v>275</v>
      </c>
      <c r="S22" s="64" t="s">
        <v>275</v>
      </c>
    </row>
    <row r="23" spans="1:19">
      <c r="N23" s="67">
        <v>101</v>
      </c>
      <c r="O23" s="67">
        <v>1267</v>
      </c>
      <c r="P23" s="62" t="s">
        <v>276</v>
      </c>
      <c r="Q23" s="62" t="s">
        <v>280</v>
      </c>
      <c r="R23" s="64" t="s">
        <v>128</v>
      </c>
      <c r="S23" s="64" t="s">
        <v>128</v>
      </c>
    </row>
    <row r="24" spans="1:19">
      <c r="N24" s="124">
        <v>97</v>
      </c>
      <c r="O24" s="124">
        <v>1287</v>
      </c>
      <c r="P24" s="62" t="s">
        <v>279</v>
      </c>
      <c r="Q24" s="62" t="s">
        <v>277</v>
      </c>
      <c r="R24" s="64" t="s">
        <v>275</v>
      </c>
      <c r="S24" s="64" t="s">
        <v>275</v>
      </c>
    </row>
    <row r="25" spans="1:19">
      <c r="N25" s="124">
        <v>101</v>
      </c>
      <c r="O25" s="124">
        <v>1258</v>
      </c>
      <c r="P25" s="62" t="s">
        <v>276</v>
      </c>
      <c r="Q25" s="62" t="s">
        <v>280</v>
      </c>
      <c r="R25" s="64" t="s">
        <v>128</v>
      </c>
      <c r="S25" s="64" t="s">
        <v>128</v>
      </c>
    </row>
    <row r="26" spans="1:19">
      <c r="N26" s="124">
        <v>103</v>
      </c>
      <c r="O26" s="124">
        <v>1262</v>
      </c>
      <c r="P26" s="61">
        <v>119</v>
      </c>
      <c r="Q26" s="61">
        <v>1441</v>
      </c>
      <c r="R26" s="64" t="s">
        <v>275</v>
      </c>
      <c r="S26" s="64" t="s">
        <v>128</v>
      </c>
    </row>
    <row r="27" spans="1:19">
      <c r="N27" s="124">
        <v>99</v>
      </c>
      <c r="O27" s="124">
        <v>1223</v>
      </c>
      <c r="P27" s="61">
        <v>129</v>
      </c>
      <c r="Q27" s="61">
        <v>1578</v>
      </c>
      <c r="R27" s="124">
        <v>49</v>
      </c>
      <c r="S27" s="124">
        <v>673</v>
      </c>
    </row>
    <row r="28" spans="1:19">
      <c r="N28" s="68"/>
      <c r="O28" s="68"/>
      <c r="P28" s="68"/>
      <c r="Q28" s="68"/>
      <c r="R28" s="177"/>
      <c r="S28" s="177"/>
    </row>
    <row r="29" spans="1:19">
      <c r="N29" s="61"/>
      <c r="O29" s="61"/>
      <c r="P29" s="61"/>
      <c r="Q29" s="61"/>
    </row>
    <row r="30" spans="1:19">
      <c r="N30" s="61"/>
      <c r="O30" s="61"/>
      <c r="P30" s="61"/>
      <c r="Q30" s="61"/>
    </row>
    <row r="31" spans="1:19">
      <c r="N31" s="61"/>
      <c r="O31" s="61"/>
      <c r="P31" s="61"/>
      <c r="Q31" s="61"/>
    </row>
    <row r="32" spans="1:19">
      <c r="N32" s="61"/>
      <c r="O32" s="61"/>
      <c r="P32" s="61"/>
      <c r="Q32" s="61"/>
    </row>
    <row r="33" spans="14:17">
      <c r="N33" s="61"/>
      <c r="O33" s="61"/>
      <c r="P33" s="61"/>
      <c r="Q33" s="61"/>
    </row>
  </sheetData>
  <customSheetViews>
    <customSheetView guid="{80AB8525-8D06-4A7F-8E5D-52DAB679441E}"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horizontalDpi="400" verticalDpi="400" r:id="rId1"/>
      <headerFooter alignWithMargins="0"/>
    </customSheetView>
    <customSheetView guid="{9A0E68D7-78D9-4A9B-8E4F-368CBDF3FD58}" showRuler="0"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horizontalDpi="400" verticalDpi="400" r:id="rId2"/>
      <headerFooter alignWithMargins="0"/>
    </customSheetView>
    <customSheetView guid="{F793E075-B54B-4E38-BD7E-6A5F9E70D873}"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horizontalDpi="400" verticalDpi="400" r:id="rId3"/>
      <headerFooter alignWithMargins="0"/>
    </customSheetView>
    <customSheetView guid="{16D3AEA1-C58B-44C6-B442-FC4AA41BDDAD}" showRuler="0"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horizontalDpi="400" verticalDpi="400" r:id="rId4"/>
      <headerFooter alignWithMargins="0"/>
    </customSheetView>
    <customSheetView guid="{47A914D8-F3D7-4CCE-8F05-12604993C213}" showRuler="0"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horizontalDpi="400" verticalDpi="400" r:id="rId5"/>
      <headerFooter alignWithMargins="0"/>
    </customSheetView>
    <customSheetView guid="{63F51BF0-97F1-49B8-827D-E867DC8DF60C}" showPageBreaks="1">
      <selection activeCell="K24" sqref="K24"/>
      <colBreaks count="3" manualBreakCount="3">
        <brk id="13" max="1048575" man="1"/>
        <brk id="32" max="1048575" man="1"/>
        <brk id="49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landscape" horizontalDpi="400" verticalDpi="400" r:id="rId6"/>
      <headerFooter alignWithMargins="0"/>
    </customSheetView>
    <customSheetView guid="{5FDF4A08-E732-44A6-96F1-B45191B37F05}">
      <selection activeCell="M24" sqref="M24"/>
      <colBreaks count="1" manualBreakCount="1">
        <brk id="13" max="1048575" man="1"/>
      </colBreaks>
      <pageMargins left="0.78740157480314965" right="0.78740157480314965" top="0.98425196850393704" bottom="0.98425196850393704" header="0.51181102362204722" footer="0.51181102362204722"/>
      <pageSetup paperSize="9" scale="85" orientation="portrait" r:id="rId7"/>
      <headerFooter alignWithMargins="0"/>
    </customSheetView>
  </customSheetViews>
  <mergeCells count="17">
    <mergeCell ref="R16:S16"/>
    <mergeCell ref="A16:C16"/>
    <mergeCell ref="A17:E17"/>
    <mergeCell ref="X3:Y3"/>
    <mergeCell ref="J3:K3"/>
    <mergeCell ref="L3:M3"/>
    <mergeCell ref="N3:O3"/>
    <mergeCell ref="B3:C3"/>
    <mergeCell ref="D3:E3"/>
    <mergeCell ref="F3:G3"/>
    <mergeCell ref="N16:O16"/>
    <mergeCell ref="H3:I3"/>
    <mergeCell ref="V3:W3"/>
    <mergeCell ref="T3:U3"/>
    <mergeCell ref="R3:S3"/>
    <mergeCell ref="P3:Q3"/>
    <mergeCell ref="P16:Q16"/>
  </mergeCells>
  <phoneticPr fontId="3"/>
  <pageMargins left="0.59055118110236227" right="0.59055118110236227" top="0.98425196850393704" bottom="0.98425196850393704" header="0.51181102362204722" footer="0.51181102362204722"/>
  <pageSetup paperSize="9" scale="88" orientation="portrait" r:id="rId8"/>
  <headerFooter alignWithMargins="0"/>
  <colBreaks count="2" manualBreakCount="2">
    <brk id="13" max="29" man="1"/>
    <brk id="25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5.5" style="7" customWidth="1"/>
    <col min="2" max="2" width="8.125" style="7" customWidth="1"/>
    <col min="3" max="8" width="10.625" style="7" customWidth="1"/>
    <col min="9" max="9" width="3.375" style="7" customWidth="1"/>
    <col min="10" max="10" width="1.375" style="7" customWidth="1"/>
    <col min="11" max="12" width="8.125" style="7" customWidth="1"/>
    <col min="13" max="19" width="6.25" style="7" customWidth="1"/>
    <col min="20" max="20" width="6.875" style="7" customWidth="1"/>
    <col min="21" max="21" width="6.25" style="7" customWidth="1"/>
    <col min="22" max="23" width="6.875" style="7" customWidth="1"/>
    <col min="24" max="25" width="6.25" style="7" customWidth="1"/>
    <col min="26" max="26" width="9.375" style="7" customWidth="1"/>
    <col min="27" max="27" width="7.75" style="7" bestFit="1" customWidth="1"/>
    <col min="28" max="16384" width="9" style="7"/>
  </cols>
  <sheetData>
    <row r="2" spans="1:28">
      <c r="B2" s="222" t="s">
        <v>222</v>
      </c>
      <c r="C2" s="224"/>
    </row>
    <row r="4" spans="1:28">
      <c r="B4" s="10" t="s">
        <v>21</v>
      </c>
      <c r="C4" s="10"/>
      <c r="D4" s="10"/>
      <c r="E4" s="10"/>
      <c r="F4" s="10"/>
      <c r="G4" s="194" t="s">
        <v>49</v>
      </c>
      <c r="H4" s="194"/>
      <c r="M4" s="68" t="s">
        <v>62</v>
      </c>
      <c r="N4" s="68"/>
      <c r="O4" s="68"/>
      <c r="P4" s="68"/>
      <c r="Q4" s="68"/>
      <c r="R4" s="68"/>
      <c r="S4" s="68"/>
      <c r="T4" s="68"/>
      <c r="U4" s="68"/>
      <c r="V4" s="178"/>
      <c r="W4" s="179"/>
      <c r="X4" s="178"/>
      <c r="Y4" s="178"/>
      <c r="Z4" s="61"/>
      <c r="AB4" s="178" t="s">
        <v>151</v>
      </c>
    </row>
    <row r="5" spans="1:28">
      <c r="C5" s="41" t="s">
        <v>73</v>
      </c>
      <c r="D5" s="37" t="s">
        <v>74</v>
      </c>
      <c r="E5" s="41" t="s">
        <v>75</v>
      </c>
      <c r="F5" s="37" t="s">
        <v>76</v>
      </c>
      <c r="G5" s="41" t="s">
        <v>77</v>
      </c>
      <c r="H5" s="37" t="s">
        <v>78</v>
      </c>
      <c r="M5" s="61"/>
      <c r="N5" s="139" t="s">
        <v>73</v>
      </c>
      <c r="O5" s="140" t="s">
        <v>284</v>
      </c>
      <c r="P5" s="139" t="s">
        <v>209</v>
      </c>
      <c r="Q5" s="140" t="s">
        <v>79</v>
      </c>
      <c r="R5" s="139" t="s">
        <v>285</v>
      </c>
      <c r="S5" s="140" t="s">
        <v>281</v>
      </c>
      <c r="T5" s="139" t="s">
        <v>80</v>
      </c>
      <c r="U5" s="139" t="s">
        <v>286</v>
      </c>
      <c r="V5" s="140" t="s">
        <v>258</v>
      </c>
      <c r="W5" s="141" t="s">
        <v>287</v>
      </c>
      <c r="X5" s="142" t="s">
        <v>282</v>
      </c>
      <c r="Y5" s="141" t="s">
        <v>170</v>
      </c>
      <c r="Z5" s="145" t="s">
        <v>211</v>
      </c>
      <c r="AA5" s="141" t="s">
        <v>170</v>
      </c>
      <c r="AB5" s="141" t="s">
        <v>283</v>
      </c>
    </row>
    <row r="6" spans="1:28" ht="21">
      <c r="A6" s="45"/>
      <c r="B6" s="20" t="s">
        <v>81</v>
      </c>
      <c r="C6" s="42" t="s">
        <v>82</v>
      </c>
      <c r="D6" s="43" t="s">
        <v>82</v>
      </c>
      <c r="E6" s="42" t="s">
        <v>82</v>
      </c>
      <c r="F6" s="43" t="s">
        <v>82</v>
      </c>
      <c r="G6" s="42" t="s">
        <v>82</v>
      </c>
      <c r="H6" s="43" t="s">
        <v>82</v>
      </c>
      <c r="M6" s="134" t="s">
        <v>81</v>
      </c>
      <c r="N6" s="143" t="s">
        <v>28</v>
      </c>
      <c r="O6" s="143" t="s">
        <v>28</v>
      </c>
      <c r="P6" s="143" t="s">
        <v>28</v>
      </c>
      <c r="Q6" s="143" t="s">
        <v>28</v>
      </c>
      <c r="R6" s="143" t="s">
        <v>28</v>
      </c>
      <c r="S6" s="143" t="s">
        <v>28</v>
      </c>
      <c r="T6" s="143" t="s">
        <v>28</v>
      </c>
      <c r="U6" s="143" t="s">
        <v>28</v>
      </c>
      <c r="V6" s="137" t="s">
        <v>83</v>
      </c>
      <c r="W6" s="144" t="s">
        <v>65</v>
      </c>
      <c r="X6" s="137" t="s">
        <v>28</v>
      </c>
      <c r="Y6" s="137" t="s">
        <v>253</v>
      </c>
      <c r="Z6" s="137" t="s">
        <v>210</v>
      </c>
      <c r="AA6" s="137" t="s">
        <v>254</v>
      </c>
      <c r="AB6" s="137" t="s">
        <v>254</v>
      </c>
    </row>
    <row r="7" spans="1:28">
      <c r="A7" s="45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61" customFormat="1">
      <c r="B8" s="62" t="s">
        <v>40</v>
      </c>
      <c r="C8" s="63">
        <f t="shared" ref="C8:H8" si="0">SUM(C10:C15)</f>
        <v>105</v>
      </c>
      <c r="D8" s="63">
        <f t="shared" si="0"/>
        <v>123</v>
      </c>
      <c r="E8" s="63">
        <f t="shared" si="0"/>
        <v>115</v>
      </c>
      <c r="F8" s="63">
        <f t="shared" si="0"/>
        <v>67</v>
      </c>
      <c r="G8" s="63">
        <f t="shared" si="0"/>
        <v>112</v>
      </c>
      <c r="H8" s="63">
        <f t="shared" si="0"/>
        <v>106</v>
      </c>
      <c r="M8" s="62" t="s">
        <v>40</v>
      </c>
      <c r="N8" s="63">
        <f>SUM(N10:N15)</f>
        <v>160</v>
      </c>
      <c r="O8" s="63">
        <f t="shared" ref="O8:AA8" si="1">SUM(O10:O15)</f>
        <v>209</v>
      </c>
      <c r="P8" s="63">
        <f t="shared" si="1"/>
        <v>277</v>
      </c>
      <c r="Q8" s="63">
        <f t="shared" si="1"/>
        <v>179</v>
      </c>
      <c r="R8" s="63">
        <f t="shared" si="1"/>
        <v>140</v>
      </c>
      <c r="S8" s="63">
        <f t="shared" si="1"/>
        <v>279</v>
      </c>
      <c r="T8" s="63">
        <f t="shared" si="1"/>
        <v>119</v>
      </c>
      <c r="U8" s="63">
        <f t="shared" si="1"/>
        <v>162</v>
      </c>
      <c r="V8" s="63">
        <f t="shared" si="1"/>
        <v>229</v>
      </c>
      <c r="W8" s="63">
        <f t="shared" si="1"/>
        <v>28</v>
      </c>
      <c r="X8" s="63">
        <f t="shared" si="1"/>
        <v>74</v>
      </c>
      <c r="Y8" s="63">
        <f t="shared" si="1"/>
        <v>102</v>
      </c>
      <c r="Z8" s="63">
        <f t="shared" si="1"/>
        <v>133</v>
      </c>
      <c r="AA8" s="63">
        <f t="shared" si="1"/>
        <v>61</v>
      </c>
      <c r="AB8" s="63">
        <f>SUM(AB10:AB15)</f>
        <v>30</v>
      </c>
    </row>
    <row r="9" spans="1:28" s="61" customFormat="1">
      <c r="B9" s="62"/>
      <c r="C9" s="63"/>
      <c r="D9" s="63"/>
      <c r="E9" s="63"/>
      <c r="F9" s="63"/>
      <c r="G9" s="63"/>
      <c r="H9" s="63"/>
      <c r="M9" s="62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8" s="61" customFormat="1">
      <c r="B10" s="62" t="s">
        <v>22</v>
      </c>
      <c r="C10" s="63">
        <v>9</v>
      </c>
      <c r="D10" s="63">
        <v>7</v>
      </c>
      <c r="E10" s="63">
        <v>6</v>
      </c>
      <c r="F10" s="63">
        <v>2</v>
      </c>
      <c r="G10" s="63">
        <v>8</v>
      </c>
      <c r="H10" s="63">
        <v>7</v>
      </c>
      <c r="M10" s="62" t="s">
        <v>22</v>
      </c>
      <c r="N10" s="63">
        <v>10</v>
      </c>
      <c r="O10" s="63">
        <v>17</v>
      </c>
      <c r="P10" s="63">
        <v>35</v>
      </c>
      <c r="Q10" s="63">
        <v>9</v>
      </c>
      <c r="R10" s="63">
        <v>6</v>
      </c>
      <c r="S10" s="63">
        <v>18</v>
      </c>
      <c r="T10" s="63">
        <v>9</v>
      </c>
      <c r="U10" s="63">
        <v>9</v>
      </c>
      <c r="V10" s="63">
        <v>18</v>
      </c>
      <c r="W10" s="63">
        <v>11</v>
      </c>
      <c r="X10" s="63">
        <v>6</v>
      </c>
      <c r="Y10" s="63">
        <v>9</v>
      </c>
      <c r="Z10" s="63">
        <v>16</v>
      </c>
      <c r="AA10" s="63">
        <v>5</v>
      </c>
      <c r="AB10" s="63">
        <v>3</v>
      </c>
    </row>
    <row r="11" spans="1:28" s="61" customFormat="1">
      <c r="B11" s="62" t="s">
        <v>23</v>
      </c>
      <c r="C11" s="63">
        <v>12</v>
      </c>
      <c r="D11" s="63">
        <v>10</v>
      </c>
      <c r="E11" s="63">
        <v>16</v>
      </c>
      <c r="F11" s="63">
        <v>10</v>
      </c>
      <c r="G11" s="63">
        <v>13</v>
      </c>
      <c r="H11" s="63">
        <v>17</v>
      </c>
      <c r="M11" s="62" t="s">
        <v>23</v>
      </c>
      <c r="N11" s="63">
        <v>30</v>
      </c>
      <c r="O11" s="63">
        <v>22</v>
      </c>
      <c r="P11" s="63">
        <v>42</v>
      </c>
      <c r="Q11" s="63">
        <v>20</v>
      </c>
      <c r="R11" s="63">
        <v>16</v>
      </c>
      <c r="S11" s="63">
        <v>43</v>
      </c>
      <c r="T11" s="63">
        <v>15</v>
      </c>
      <c r="U11" s="63">
        <v>20</v>
      </c>
      <c r="V11" s="63">
        <v>30</v>
      </c>
      <c r="W11" s="63">
        <v>9</v>
      </c>
      <c r="X11" s="63">
        <v>11</v>
      </c>
      <c r="Y11" s="63">
        <v>16</v>
      </c>
      <c r="Z11" s="63">
        <v>22</v>
      </c>
      <c r="AA11" s="63">
        <v>8</v>
      </c>
      <c r="AB11" s="63">
        <v>15</v>
      </c>
    </row>
    <row r="12" spans="1:28" s="61" customFormat="1">
      <c r="B12" s="62" t="s">
        <v>24</v>
      </c>
      <c r="C12" s="63">
        <v>22</v>
      </c>
      <c r="D12" s="63">
        <v>18</v>
      </c>
      <c r="E12" s="63">
        <v>19</v>
      </c>
      <c r="F12" s="63">
        <v>12</v>
      </c>
      <c r="G12" s="63">
        <v>21</v>
      </c>
      <c r="H12" s="63">
        <v>21</v>
      </c>
      <c r="M12" s="62" t="s">
        <v>24</v>
      </c>
      <c r="N12" s="63">
        <v>29</v>
      </c>
      <c r="O12" s="63">
        <v>33</v>
      </c>
      <c r="P12" s="63">
        <v>48</v>
      </c>
      <c r="Q12" s="63">
        <v>26</v>
      </c>
      <c r="R12" s="63">
        <v>24</v>
      </c>
      <c r="S12" s="63">
        <v>53</v>
      </c>
      <c r="T12" s="63">
        <v>17</v>
      </c>
      <c r="U12" s="63">
        <v>28</v>
      </c>
      <c r="V12" s="63">
        <v>36</v>
      </c>
      <c r="W12" s="63">
        <v>8</v>
      </c>
      <c r="X12" s="63">
        <v>14</v>
      </c>
      <c r="Y12" s="63">
        <v>17</v>
      </c>
      <c r="Z12" s="63">
        <v>22</v>
      </c>
      <c r="AA12" s="63">
        <v>12</v>
      </c>
      <c r="AB12" s="63">
        <v>12</v>
      </c>
    </row>
    <row r="13" spans="1:28" s="61" customFormat="1">
      <c r="B13" s="62" t="s">
        <v>25</v>
      </c>
      <c r="C13" s="63">
        <v>18</v>
      </c>
      <c r="D13" s="63">
        <v>29</v>
      </c>
      <c r="E13" s="63">
        <v>24</v>
      </c>
      <c r="F13" s="63">
        <v>14</v>
      </c>
      <c r="G13" s="63">
        <v>24</v>
      </c>
      <c r="H13" s="63">
        <v>21</v>
      </c>
      <c r="M13" s="62" t="s">
        <v>25</v>
      </c>
      <c r="N13" s="63">
        <v>33</v>
      </c>
      <c r="O13" s="63">
        <v>42</v>
      </c>
      <c r="P13" s="63">
        <v>54</v>
      </c>
      <c r="Q13" s="63">
        <v>43</v>
      </c>
      <c r="R13" s="63">
        <v>32</v>
      </c>
      <c r="S13" s="63">
        <v>55</v>
      </c>
      <c r="T13" s="63">
        <v>19</v>
      </c>
      <c r="U13" s="63">
        <v>31</v>
      </c>
      <c r="V13" s="63">
        <v>54</v>
      </c>
      <c r="W13" s="125" t="s">
        <v>289</v>
      </c>
      <c r="X13" s="63">
        <v>16</v>
      </c>
      <c r="Y13" s="63">
        <v>19</v>
      </c>
      <c r="Z13" s="63">
        <v>22</v>
      </c>
      <c r="AA13" s="63">
        <v>11</v>
      </c>
      <c r="AB13" s="125" t="s">
        <v>289</v>
      </c>
    </row>
    <row r="14" spans="1:28" s="61" customFormat="1">
      <c r="B14" s="62" t="s">
        <v>26</v>
      </c>
      <c r="C14" s="63">
        <v>24</v>
      </c>
      <c r="D14" s="63">
        <v>32</v>
      </c>
      <c r="E14" s="63">
        <v>25</v>
      </c>
      <c r="F14" s="63">
        <v>15</v>
      </c>
      <c r="G14" s="63">
        <v>22</v>
      </c>
      <c r="H14" s="63">
        <v>21</v>
      </c>
      <c r="M14" s="62" t="s">
        <v>26</v>
      </c>
      <c r="N14" s="63">
        <v>30</v>
      </c>
      <c r="O14" s="63">
        <v>45</v>
      </c>
      <c r="P14" s="63">
        <v>48</v>
      </c>
      <c r="Q14" s="63">
        <v>34</v>
      </c>
      <c r="R14" s="63">
        <v>31</v>
      </c>
      <c r="S14" s="63">
        <v>55</v>
      </c>
      <c r="T14" s="63">
        <v>29</v>
      </c>
      <c r="U14" s="63">
        <v>38</v>
      </c>
      <c r="V14" s="63">
        <v>43</v>
      </c>
      <c r="W14" s="125" t="s">
        <v>289</v>
      </c>
      <c r="X14" s="63">
        <v>14</v>
      </c>
      <c r="Y14" s="63">
        <v>20</v>
      </c>
      <c r="Z14" s="63">
        <v>24</v>
      </c>
      <c r="AA14" s="63">
        <v>16</v>
      </c>
      <c r="AB14" s="125" t="s">
        <v>289</v>
      </c>
    </row>
    <row r="15" spans="1:28" s="61" customFormat="1">
      <c r="B15" s="62" t="s">
        <v>27</v>
      </c>
      <c r="C15" s="63">
        <v>20</v>
      </c>
      <c r="D15" s="63">
        <v>27</v>
      </c>
      <c r="E15" s="63">
        <v>25</v>
      </c>
      <c r="F15" s="63">
        <v>14</v>
      </c>
      <c r="G15" s="63">
        <v>24</v>
      </c>
      <c r="H15" s="63">
        <v>19</v>
      </c>
      <c r="M15" s="62" t="s">
        <v>27</v>
      </c>
      <c r="N15" s="63">
        <v>28</v>
      </c>
      <c r="O15" s="63">
        <v>50</v>
      </c>
      <c r="P15" s="63">
        <v>50</v>
      </c>
      <c r="Q15" s="63">
        <v>47</v>
      </c>
      <c r="R15" s="63">
        <v>31</v>
      </c>
      <c r="S15" s="63">
        <v>55</v>
      </c>
      <c r="T15" s="63">
        <v>30</v>
      </c>
      <c r="U15" s="63">
        <v>36</v>
      </c>
      <c r="V15" s="63">
        <v>48</v>
      </c>
      <c r="W15" s="125" t="s">
        <v>289</v>
      </c>
      <c r="X15" s="63">
        <v>13</v>
      </c>
      <c r="Y15" s="63">
        <v>21</v>
      </c>
      <c r="Z15" s="63">
        <v>27</v>
      </c>
      <c r="AA15" s="63">
        <v>9</v>
      </c>
      <c r="AB15" s="125" t="s">
        <v>289</v>
      </c>
    </row>
    <row r="16" spans="1:28">
      <c r="A16" s="45"/>
      <c r="B16" s="68"/>
      <c r="C16" s="68"/>
      <c r="D16" s="68"/>
      <c r="E16" s="68"/>
      <c r="F16" s="68"/>
      <c r="G16" s="68"/>
      <c r="H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7">
      <c r="A17" s="45"/>
      <c r="B17" s="61" t="s">
        <v>198</v>
      </c>
      <c r="C17" s="61"/>
      <c r="D17" s="61"/>
      <c r="E17" s="61"/>
      <c r="F17" s="61"/>
      <c r="G17" s="61"/>
      <c r="H17" s="61"/>
      <c r="M17" s="61" t="s">
        <v>198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5"/>
    </row>
    <row r="18" spans="1:27">
      <c r="A18" s="45"/>
      <c r="B18" s="222" t="s">
        <v>271</v>
      </c>
      <c r="C18" s="223"/>
      <c r="D18" s="223"/>
      <c r="E18" s="61"/>
      <c r="F18" s="61"/>
      <c r="G18" s="61"/>
      <c r="H18" s="61"/>
      <c r="M18" s="229" t="s">
        <v>270</v>
      </c>
      <c r="N18" s="230"/>
      <c r="O18" s="230"/>
      <c r="P18" s="230"/>
      <c r="Q18" s="230"/>
      <c r="R18" s="61"/>
      <c r="S18" s="61"/>
      <c r="T18" s="61"/>
      <c r="U18" s="61"/>
      <c r="V18" s="61"/>
      <c r="W18" s="61"/>
      <c r="X18" s="61"/>
      <c r="Y18" s="61"/>
      <c r="Z18" s="61"/>
      <c r="AA18" s="45"/>
    </row>
    <row r="19" spans="1:27">
      <c r="A19" s="45"/>
      <c r="B19" s="162"/>
      <c r="C19" s="162"/>
      <c r="D19" s="162"/>
      <c r="E19" s="162"/>
      <c r="F19" s="162"/>
      <c r="G19" s="162"/>
      <c r="H19" s="162"/>
      <c r="M19" s="230" t="s">
        <v>150</v>
      </c>
      <c r="N19" s="230"/>
      <c r="O19" s="230"/>
      <c r="P19" s="230"/>
      <c r="Q19" s="230"/>
      <c r="R19" s="230"/>
      <c r="S19" s="61"/>
      <c r="T19" s="61"/>
      <c r="U19" s="61"/>
      <c r="V19" s="61"/>
      <c r="W19" s="61"/>
      <c r="X19" s="61"/>
      <c r="Y19" s="61"/>
      <c r="Z19" s="61"/>
      <c r="AA19" s="45"/>
    </row>
    <row r="20" spans="1:27">
      <c r="A20" s="45"/>
      <c r="B20" s="162"/>
      <c r="C20" s="162"/>
      <c r="D20" s="162"/>
      <c r="E20" s="162"/>
      <c r="F20" s="162"/>
      <c r="G20" s="162"/>
      <c r="H20" s="162"/>
      <c r="M20" s="229" t="s">
        <v>171</v>
      </c>
      <c r="N20" s="230"/>
      <c r="O20" s="230"/>
      <c r="P20" s="230"/>
      <c r="Q20" s="230"/>
      <c r="R20" s="230"/>
      <c r="S20" s="61"/>
      <c r="T20" s="61"/>
      <c r="U20" s="61"/>
      <c r="V20" s="61"/>
      <c r="W20" s="61"/>
      <c r="X20" s="61"/>
      <c r="Y20" s="61"/>
      <c r="Z20" s="61"/>
      <c r="AA20" s="45"/>
    </row>
    <row r="21" spans="1:27">
      <c r="A21" s="45"/>
      <c r="B21" s="162"/>
      <c r="C21" s="162"/>
      <c r="D21" s="162"/>
      <c r="E21" s="162"/>
      <c r="F21" s="162"/>
      <c r="G21" s="162"/>
      <c r="H21" s="162"/>
      <c r="M21" s="138" t="s">
        <v>208</v>
      </c>
      <c r="N21" s="138"/>
      <c r="O21" s="138"/>
      <c r="P21" s="138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45"/>
    </row>
    <row r="22" spans="1:27">
      <c r="M22" s="138" t="s">
        <v>252</v>
      </c>
    </row>
    <row r="23" spans="1:27">
      <c r="M23" s="138" t="s">
        <v>288</v>
      </c>
    </row>
  </sheetData>
  <customSheetViews>
    <customSheetView guid="{80AB8525-8D06-4A7F-8E5D-52DAB679441E}">
      <colBreaks count="1" manualBreakCount="1">
        <brk id="12" max="19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horizontalDpi="400" verticalDpi="400" r:id="rId1"/>
      <headerFooter alignWithMargins="0"/>
    </customSheetView>
    <customSheetView guid="{9A0E68D7-78D9-4A9B-8E4F-368CBDF3FD58}" showRuler="0">
      <colBreaks count="1" manualBreakCount="1">
        <brk id="12" max="19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horizontalDpi="400" verticalDpi="400" r:id="rId2"/>
      <headerFooter alignWithMargins="0"/>
    </customSheetView>
    <customSheetView guid="{F793E075-B54B-4E38-BD7E-6A5F9E70D873}">
      <colBreaks count="1" manualBreakCount="1">
        <brk id="12" max="19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horizontalDpi="400" verticalDpi="400" r:id="rId3"/>
      <headerFooter alignWithMargins="0"/>
    </customSheetView>
    <customSheetView guid="{16D3AEA1-C58B-44C6-B442-FC4AA41BDDAD}" showRuler="0">
      <colBreaks count="1" manualBreakCount="1">
        <brk id="12" max="19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horizontalDpi="400" verticalDpi="400" r:id="rId4"/>
      <headerFooter alignWithMargins="0"/>
    </customSheetView>
    <customSheetView guid="{47A914D8-F3D7-4CCE-8F05-12604993C213}" showRuler="0">
      <colBreaks count="1" manualBreakCount="1">
        <brk id="12" max="19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horizontalDpi="400" verticalDpi="400" r:id="rId5"/>
      <headerFooter alignWithMargins="0"/>
    </customSheetView>
    <customSheetView guid="{63F51BF0-97F1-49B8-827D-E867DC8DF60C}" showPageBreaks="1">
      <selection activeCell="H23" sqref="H23"/>
      <colBreaks count="2" manualBreakCount="2">
        <brk id="12" max="19" man="1"/>
        <brk id="30" max="1048575" man="1"/>
      </colBreaks>
      <pageMargins left="0.59055118110236227" right="0.39370078740157483" top="0.98425196850393704" bottom="0.98425196850393704" header="0.51181102362204722" footer="0.51181102362204722"/>
      <pageSetup paperSize="9" scale="88" orientation="landscape" horizontalDpi="400" verticalDpi="400" r:id="rId6"/>
      <headerFooter alignWithMargins="0"/>
    </customSheetView>
    <customSheetView guid="{5FDF4A08-E732-44A6-96F1-B45191B37F05}" showPageBreaks="1" printArea="1" topLeftCell="E1">
      <selection activeCell="M19" sqref="M19:R19"/>
      <colBreaks count="23" manualBreakCount="23">
        <brk id="12" max="20" man="1"/>
        <brk id="27" max="1048575" man="1"/>
        <brk id="28" max="1048575" man="1"/>
        <brk id="39" max="1048575" man="1"/>
        <brk id="50" max="1048575" man="1"/>
        <brk id="61" max="1048575" man="1"/>
        <brk id="72" max="1048575" man="1"/>
        <brk id="83" max="1048575" man="1"/>
        <brk id="94" max="1048575" man="1"/>
        <brk id="105" max="1048575" man="1"/>
        <brk id="116" max="1048575" man="1"/>
        <brk id="127" max="1048575" man="1"/>
        <brk id="138" max="1048575" man="1"/>
        <brk id="149" max="1048575" man="1"/>
        <brk id="160" max="1048575" man="1"/>
        <brk id="171" max="1048575" man="1"/>
        <brk id="182" max="1048575" man="1"/>
        <brk id="193" max="1048575" man="1"/>
        <brk id="204" max="1048575" man="1"/>
        <brk id="215" max="1048575" man="1"/>
        <brk id="226" max="1048575" man="1"/>
        <brk id="237" max="1048575" man="1"/>
        <brk id="248" max="1048575" man="1"/>
      </colBreaks>
      <pageMargins left="0.59055118110236227" right="0.39370078740157483" top="0.98425196850393704" bottom="0.98425196850393704" header="0.51181102362204722" footer="0.51181102362204722"/>
      <pageSetup paperSize="9" scale="88" orientation="portrait" r:id="rId7"/>
      <headerFooter alignWithMargins="0"/>
    </customSheetView>
  </customSheetViews>
  <mergeCells count="6">
    <mergeCell ref="M20:R20"/>
    <mergeCell ref="B2:C2"/>
    <mergeCell ref="B18:D18"/>
    <mergeCell ref="G4:H4"/>
    <mergeCell ref="M19:R19"/>
    <mergeCell ref="M18:Q18"/>
  </mergeCells>
  <phoneticPr fontId="3"/>
  <pageMargins left="0.39370078740157483" right="0.39370078740157483" top="0.98425196850393704" bottom="0.98425196850393704" header="0.51181102362204722" footer="0.51181102362204722"/>
  <pageSetup paperSize="9" scale="89" orientation="portrait" r:id="rId8"/>
  <headerFooter alignWithMargins="0"/>
  <colBreaks count="22" manualBreakCount="22">
    <brk id="12" max="20" man="1"/>
    <brk id="28" max="1048575" man="1"/>
    <brk id="39" max="1048575" man="1"/>
    <brk id="50" max="1048575" man="1"/>
    <brk id="61" max="1048575" man="1"/>
    <brk id="72" max="1048575" man="1"/>
    <brk id="83" max="1048575" man="1"/>
    <brk id="94" max="1048575" man="1"/>
    <brk id="105" max="1048575" man="1"/>
    <brk id="116" max="1048575" man="1"/>
    <brk id="127" max="1048575" man="1"/>
    <brk id="138" max="1048575" man="1"/>
    <brk id="149" max="1048575" man="1"/>
    <brk id="160" max="1048575" man="1"/>
    <brk id="171" max="1048575" man="1"/>
    <brk id="182" max="1048575" man="1"/>
    <brk id="193" max="1048575" man="1"/>
    <brk id="204" max="1048575" man="1"/>
    <brk id="215" max="1048575" man="1"/>
    <brk id="226" max="1048575" man="1"/>
    <brk id="237" max="1048575" man="1"/>
    <brk id="2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7"/>
  <sheetViews>
    <sheetView view="pageBreakPreview" zoomScaleNormal="100" zoomScaleSheetLayoutView="100" workbookViewId="0">
      <selection activeCell="M1" sqref="M1"/>
    </sheetView>
  </sheetViews>
  <sheetFormatPr defaultRowHeight="13.5"/>
  <cols>
    <col min="1" max="1" width="3" style="7" customWidth="1"/>
    <col min="2" max="2" width="11.75" style="7" customWidth="1"/>
    <col min="3" max="12" width="7.5" style="7" customWidth="1"/>
    <col min="13" max="16384" width="9" style="7"/>
  </cols>
  <sheetData>
    <row r="4" spans="1:12">
      <c r="A4" s="25"/>
      <c r="B4" s="10" t="s">
        <v>85</v>
      </c>
      <c r="C4" s="10"/>
      <c r="D4" s="10"/>
      <c r="E4" s="10"/>
      <c r="F4" s="10"/>
      <c r="G4" s="10"/>
      <c r="H4" s="10"/>
      <c r="I4" s="10"/>
      <c r="J4" s="10"/>
      <c r="K4" s="194" t="s">
        <v>29</v>
      </c>
      <c r="L4" s="194"/>
    </row>
    <row r="5" spans="1:12">
      <c r="A5" s="25"/>
      <c r="B5" s="27"/>
      <c r="C5" s="28"/>
      <c r="D5" s="6"/>
      <c r="E5" s="28" t="s">
        <v>88</v>
      </c>
      <c r="F5" s="6"/>
      <c r="G5" s="28"/>
      <c r="H5" s="6"/>
      <c r="I5" s="28"/>
      <c r="J5" s="6" t="s">
        <v>89</v>
      </c>
      <c r="K5" s="28" t="s">
        <v>90</v>
      </c>
      <c r="L5" s="6" t="s">
        <v>91</v>
      </c>
    </row>
    <row r="6" spans="1:12">
      <c r="A6" s="25"/>
      <c r="B6" s="27" t="s">
        <v>0</v>
      </c>
      <c r="C6" s="29" t="s">
        <v>96</v>
      </c>
      <c r="D6" s="6" t="s">
        <v>89</v>
      </c>
      <c r="E6" s="29" t="s">
        <v>89</v>
      </c>
      <c r="F6" s="6" t="s">
        <v>90</v>
      </c>
      <c r="G6" s="29" t="s">
        <v>97</v>
      </c>
      <c r="H6" s="6" t="s">
        <v>98</v>
      </c>
      <c r="I6" s="29" t="s">
        <v>99</v>
      </c>
      <c r="J6" s="6" t="s">
        <v>100</v>
      </c>
      <c r="K6" s="29" t="s">
        <v>100</v>
      </c>
      <c r="L6" s="6" t="s">
        <v>100</v>
      </c>
    </row>
    <row r="7" spans="1:12">
      <c r="A7" s="25"/>
      <c r="B7" s="20"/>
      <c r="C7" s="30"/>
      <c r="D7" s="20" t="s">
        <v>108</v>
      </c>
      <c r="E7" s="30" t="s">
        <v>108</v>
      </c>
      <c r="F7" s="20" t="s">
        <v>108</v>
      </c>
      <c r="G7" s="30" t="s">
        <v>108</v>
      </c>
      <c r="H7" s="20" t="s">
        <v>108</v>
      </c>
      <c r="I7" s="30" t="s">
        <v>108</v>
      </c>
      <c r="J7" s="20" t="s">
        <v>108</v>
      </c>
      <c r="K7" s="30" t="s">
        <v>108</v>
      </c>
      <c r="L7" s="20" t="s">
        <v>108</v>
      </c>
    </row>
    <row r="8" spans="1:12">
      <c r="A8" s="25"/>
      <c r="B8" s="25"/>
    </row>
    <row r="9" spans="1:12">
      <c r="B9" s="61" t="s">
        <v>174</v>
      </c>
      <c r="C9" s="70">
        <v>19451</v>
      </c>
      <c r="D9" s="70">
        <v>1053</v>
      </c>
      <c r="E9" s="70">
        <v>951</v>
      </c>
      <c r="F9" s="70">
        <v>47</v>
      </c>
      <c r="G9" s="64" t="s">
        <v>161</v>
      </c>
      <c r="H9" s="64" t="s">
        <v>161</v>
      </c>
      <c r="I9" s="70">
        <v>16</v>
      </c>
      <c r="J9" s="70">
        <v>16640</v>
      </c>
      <c r="K9" s="70">
        <v>494</v>
      </c>
      <c r="L9" s="70">
        <v>250</v>
      </c>
    </row>
    <row r="10" spans="1:12">
      <c r="B10" s="61" t="s">
        <v>184</v>
      </c>
      <c r="C10" s="93">
        <v>20478</v>
      </c>
      <c r="D10" s="93">
        <v>948</v>
      </c>
      <c r="E10" s="93">
        <v>905</v>
      </c>
      <c r="F10" s="93">
        <v>46</v>
      </c>
      <c r="G10" s="92" t="s">
        <v>161</v>
      </c>
      <c r="H10" s="92" t="s">
        <v>161</v>
      </c>
      <c r="I10" s="93">
        <v>18</v>
      </c>
      <c r="J10" s="93">
        <v>17799</v>
      </c>
      <c r="K10" s="93">
        <v>518</v>
      </c>
      <c r="L10" s="93">
        <v>244</v>
      </c>
    </row>
    <row r="11" spans="1:12" s="61" customFormat="1">
      <c r="B11" s="60" t="s">
        <v>197</v>
      </c>
      <c r="C11" s="69">
        <v>21307</v>
      </c>
      <c r="D11" s="69">
        <v>850</v>
      </c>
      <c r="E11" s="69">
        <v>847</v>
      </c>
      <c r="F11" s="69">
        <v>42</v>
      </c>
      <c r="G11" s="92" t="s">
        <v>161</v>
      </c>
      <c r="H11" s="92" t="s">
        <v>161</v>
      </c>
      <c r="I11" s="69">
        <v>14</v>
      </c>
      <c r="J11" s="69">
        <v>18745</v>
      </c>
      <c r="K11" s="69">
        <v>549</v>
      </c>
      <c r="L11" s="69">
        <v>260</v>
      </c>
    </row>
    <row r="12" spans="1:12" s="61" customFormat="1">
      <c r="B12" s="60" t="s">
        <v>205</v>
      </c>
      <c r="C12" s="69">
        <v>22297</v>
      </c>
      <c r="D12" s="69">
        <v>768</v>
      </c>
      <c r="E12" s="69">
        <v>777</v>
      </c>
      <c r="F12" s="69">
        <v>42</v>
      </c>
      <c r="G12" s="64" t="s">
        <v>161</v>
      </c>
      <c r="H12" s="64" t="s">
        <v>161</v>
      </c>
      <c r="I12" s="69">
        <v>14</v>
      </c>
      <c r="J12" s="69">
        <v>19857</v>
      </c>
      <c r="K12" s="69">
        <v>595</v>
      </c>
      <c r="L12" s="69">
        <v>244</v>
      </c>
    </row>
    <row r="13" spans="1:12" s="61" customFormat="1">
      <c r="B13" s="60" t="s">
        <v>224</v>
      </c>
      <c r="C13" s="69">
        <f>SUM(D13:L13)</f>
        <v>23673</v>
      </c>
      <c r="D13" s="69">
        <v>674</v>
      </c>
      <c r="E13" s="69">
        <v>726</v>
      </c>
      <c r="F13" s="69">
        <v>43</v>
      </c>
      <c r="G13" s="13" t="s">
        <v>161</v>
      </c>
      <c r="H13" s="13" t="s">
        <v>161</v>
      </c>
      <c r="I13" s="69">
        <v>9</v>
      </c>
      <c r="J13" s="69">
        <v>21389</v>
      </c>
      <c r="K13" s="69">
        <v>609</v>
      </c>
      <c r="L13" s="69">
        <v>223</v>
      </c>
    </row>
    <row r="14" spans="1:12" s="61" customFormat="1">
      <c r="B14" s="60" t="s">
        <v>260</v>
      </c>
      <c r="C14" s="69">
        <v>24956</v>
      </c>
      <c r="D14" s="69">
        <v>576</v>
      </c>
      <c r="E14" s="69">
        <v>648</v>
      </c>
      <c r="F14" s="69">
        <v>37</v>
      </c>
      <c r="G14" s="13" t="s">
        <v>161</v>
      </c>
      <c r="H14" s="13" t="s">
        <v>161</v>
      </c>
      <c r="I14" s="69">
        <v>7</v>
      </c>
      <c r="J14" s="69">
        <v>22837</v>
      </c>
      <c r="K14" s="69">
        <v>636</v>
      </c>
      <c r="L14" s="69">
        <v>215</v>
      </c>
    </row>
    <row r="15" spans="1:1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B16" s="25" t="s">
        <v>2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</row>
    <row r="17" spans="2:2">
      <c r="B17" s="7" t="s">
        <v>111</v>
      </c>
    </row>
  </sheetData>
  <customSheetViews>
    <customSheetView guid="{80AB8525-8D06-4A7F-8E5D-52DAB679441E}">
      <selection activeCell="L25" sqref="L25"/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F793E075-B54B-4E38-BD7E-6A5F9E70D873}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16D3AEA1-C58B-44C6-B442-FC4AA41BDDAD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63F51BF0-97F1-49B8-827D-E867DC8DF60C}">
      <pageMargins left="0.78740157480314965" right="0.39370078740157483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5FDF4A08-E732-44A6-96F1-B45191B37F05}">
      <selection activeCell="G27" sqref="G27"/>
      <pageMargins left="0.78740157480314965" right="0.39370078740157483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1">
    <mergeCell ref="K4:L4"/>
  </mergeCells>
  <phoneticPr fontId="3"/>
  <pageMargins left="0.59055118110236227" right="0.39370078740157483" top="0.98425196850393704" bottom="0.98425196850393704" header="0.51181102362204722" footer="0.51181102362204722"/>
  <pageSetup paperSize="9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7"/>
  <sheetViews>
    <sheetView view="pageBreakPreview" zoomScaleNormal="100" zoomScaleSheetLayoutView="100" workbookViewId="0">
      <selection activeCell="T1" sqref="T1"/>
    </sheetView>
  </sheetViews>
  <sheetFormatPr defaultRowHeight="13.5"/>
  <cols>
    <col min="1" max="1" width="3" style="7" customWidth="1"/>
    <col min="2" max="2" width="11.25" style="7" customWidth="1"/>
    <col min="3" max="3" width="6.75" style="7" bestFit="1" customWidth="1"/>
    <col min="4" max="4" width="5.375" style="7" bestFit="1" customWidth="1"/>
    <col min="5" max="7" width="5.5" style="7" bestFit="1" customWidth="1"/>
    <col min="8" max="9" width="6.25" style="7" bestFit="1" customWidth="1"/>
    <col min="10" max="11" width="5.5" style="7" bestFit="1" customWidth="1"/>
    <col min="12" max="12" width="3.375" style="7" bestFit="1" customWidth="1"/>
    <col min="13" max="15" width="5.25" style="7" bestFit="1" customWidth="1"/>
    <col min="16" max="16" width="3.5" style="7" bestFit="1" customWidth="1"/>
    <col min="17" max="17" width="5.25" style="7" bestFit="1" customWidth="1"/>
    <col min="18" max="19" width="5.375" style="7" bestFit="1" customWidth="1"/>
    <col min="20" max="16384" width="9" style="7"/>
  </cols>
  <sheetData>
    <row r="4" spans="2:19">
      <c r="B4" s="10" t="s">
        <v>154</v>
      </c>
      <c r="C4" s="10"/>
      <c r="D4" s="10"/>
      <c r="E4" s="10"/>
      <c r="F4" s="10"/>
      <c r="G4" s="10"/>
      <c r="H4" s="10"/>
      <c r="I4" s="10"/>
      <c r="J4" s="10"/>
      <c r="K4" s="10"/>
      <c r="L4" s="10"/>
      <c r="R4" s="194" t="s">
        <v>164</v>
      </c>
      <c r="S4" s="194"/>
    </row>
    <row r="5" spans="2:19">
      <c r="C5" s="31"/>
      <c r="D5" s="189" t="s">
        <v>92</v>
      </c>
      <c r="E5" s="191"/>
      <c r="F5" s="191"/>
      <c r="G5" s="190"/>
      <c r="H5" s="189" t="s">
        <v>93</v>
      </c>
      <c r="I5" s="191"/>
      <c r="J5" s="191"/>
      <c r="K5" s="190"/>
      <c r="L5" s="189" t="s">
        <v>94</v>
      </c>
      <c r="M5" s="191"/>
      <c r="N5" s="191"/>
      <c r="O5" s="191"/>
      <c r="P5" s="189" t="s">
        <v>152</v>
      </c>
      <c r="Q5" s="191"/>
      <c r="R5" s="191"/>
      <c r="S5" s="191"/>
    </row>
    <row r="6" spans="2:19">
      <c r="B6" s="6" t="s">
        <v>0</v>
      </c>
      <c r="C6" s="32" t="s">
        <v>96</v>
      </c>
      <c r="D6" s="28"/>
      <c r="E6" s="33" t="s">
        <v>101</v>
      </c>
      <c r="F6" s="28" t="s">
        <v>102</v>
      </c>
      <c r="G6" s="28" t="s">
        <v>101</v>
      </c>
      <c r="H6" s="28"/>
      <c r="I6" s="28" t="s">
        <v>101</v>
      </c>
      <c r="J6" s="28" t="s">
        <v>102</v>
      </c>
      <c r="K6" s="28" t="s">
        <v>101</v>
      </c>
      <c r="L6" s="6"/>
      <c r="M6" s="28" t="s">
        <v>101</v>
      </c>
      <c r="N6" s="28" t="s">
        <v>102</v>
      </c>
      <c r="O6" s="6" t="s">
        <v>101</v>
      </c>
      <c r="P6" s="32"/>
      <c r="Q6" s="28" t="s">
        <v>101</v>
      </c>
      <c r="R6" s="28" t="s">
        <v>102</v>
      </c>
      <c r="S6" s="6" t="s">
        <v>101</v>
      </c>
    </row>
    <row r="7" spans="2:19">
      <c r="B7" s="10"/>
      <c r="C7" s="34"/>
      <c r="D7" s="30" t="s">
        <v>105</v>
      </c>
      <c r="E7" s="35" t="s">
        <v>109</v>
      </c>
      <c r="F7" s="30" t="s">
        <v>109</v>
      </c>
      <c r="G7" s="30" t="s">
        <v>110</v>
      </c>
      <c r="H7" s="30" t="s">
        <v>105</v>
      </c>
      <c r="I7" s="30" t="s">
        <v>109</v>
      </c>
      <c r="J7" s="30" t="s">
        <v>109</v>
      </c>
      <c r="K7" s="30" t="s">
        <v>110</v>
      </c>
      <c r="L7" s="20" t="s">
        <v>105</v>
      </c>
      <c r="M7" s="30" t="s">
        <v>109</v>
      </c>
      <c r="N7" s="30" t="s">
        <v>109</v>
      </c>
      <c r="O7" s="20" t="s">
        <v>110</v>
      </c>
      <c r="P7" s="19" t="s">
        <v>105</v>
      </c>
      <c r="Q7" s="30" t="s">
        <v>109</v>
      </c>
      <c r="R7" s="30" t="s">
        <v>109</v>
      </c>
      <c r="S7" s="20" t="s">
        <v>110</v>
      </c>
    </row>
    <row r="8" spans="2:19">
      <c r="D8" s="25"/>
    </row>
    <row r="9" spans="2:19">
      <c r="B9" s="61" t="s">
        <v>174</v>
      </c>
      <c r="C9" s="67">
        <v>628</v>
      </c>
      <c r="D9" s="67">
        <v>6</v>
      </c>
      <c r="E9" s="67">
        <v>2</v>
      </c>
      <c r="F9" s="67">
        <v>2</v>
      </c>
      <c r="G9" s="67">
        <v>2</v>
      </c>
      <c r="H9" s="67">
        <v>616</v>
      </c>
      <c r="I9" s="67">
        <v>576</v>
      </c>
      <c r="J9" s="67">
        <v>9</v>
      </c>
      <c r="K9" s="67">
        <v>31</v>
      </c>
      <c r="L9" s="67" t="s">
        <v>161</v>
      </c>
      <c r="M9" s="67" t="s">
        <v>161</v>
      </c>
      <c r="N9" s="67" t="s">
        <v>161</v>
      </c>
      <c r="O9" s="67" t="s">
        <v>161</v>
      </c>
      <c r="P9" s="67" t="s">
        <v>4</v>
      </c>
      <c r="Q9" s="67" t="s">
        <v>177</v>
      </c>
      <c r="R9" s="67" t="s">
        <v>3</v>
      </c>
      <c r="S9" s="67" t="s">
        <v>177</v>
      </c>
    </row>
    <row r="10" spans="2:19">
      <c r="B10" s="61" t="s">
        <v>185</v>
      </c>
      <c r="C10" s="98">
        <v>650</v>
      </c>
      <c r="D10" s="98">
        <v>6</v>
      </c>
      <c r="E10" s="98">
        <v>2</v>
      </c>
      <c r="F10" s="98">
        <v>2</v>
      </c>
      <c r="G10" s="98">
        <v>2</v>
      </c>
      <c r="H10" s="98">
        <v>639</v>
      </c>
      <c r="I10" s="98">
        <v>597</v>
      </c>
      <c r="J10" s="98">
        <v>11</v>
      </c>
      <c r="K10" s="98">
        <v>31</v>
      </c>
      <c r="L10" s="98" t="s">
        <v>161</v>
      </c>
      <c r="M10" s="98" t="s">
        <v>161</v>
      </c>
      <c r="N10" s="98" t="s">
        <v>161</v>
      </c>
      <c r="O10" s="98" t="s">
        <v>161</v>
      </c>
      <c r="P10" s="98" t="s">
        <v>194</v>
      </c>
      <c r="Q10" s="98" t="s">
        <v>212</v>
      </c>
      <c r="R10" s="98" t="s">
        <v>169</v>
      </c>
      <c r="S10" s="98" t="s">
        <v>156</v>
      </c>
    </row>
    <row r="11" spans="2:19" s="61" customFormat="1">
      <c r="B11" s="60" t="s">
        <v>196</v>
      </c>
      <c r="C11" s="126">
        <v>674</v>
      </c>
      <c r="D11" s="126">
        <v>5</v>
      </c>
      <c r="E11" s="126">
        <v>1</v>
      </c>
      <c r="F11" s="126">
        <v>2</v>
      </c>
      <c r="G11" s="126">
        <v>2</v>
      </c>
      <c r="H11" s="126">
        <v>664</v>
      </c>
      <c r="I11" s="126">
        <v>624</v>
      </c>
      <c r="J11" s="126">
        <v>5</v>
      </c>
      <c r="K11" s="126">
        <v>35</v>
      </c>
      <c r="L11" s="98" t="s">
        <v>161</v>
      </c>
      <c r="M11" s="98" t="s">
        <v>161</v>
      </c>
      <c r="N11" s="98" t="s">
        <v>161</v>
      </c>
      <c r="O11" s="98" t="s">
        <v>161</v>
      </c>
      <c r="P11" s="127">
        <v>5</v>
      </c>
      <c r="Q11" s="147" t="s">
        <v>212</v>
      </c>
      <c r="R11" s="128">
        <v>4</v>
      </c>
      <c r="S11" s="128">
        <v>1</v>
      </c>
    </row>
    <row r="12" spans="2:19" s="61" customFormat="1">
      <c r="B12" s="60" t="s">
        <v>204</v>
      </c>
      <c r="C12" s="126">
        <v>695</v>
      </c>
      <c r="D12" s="126">
        <v>2</v>
      </c>
      <c r="E12" s="146" t="s">
        <v>212</v>
      </c>
      <c r="F12" s="126">
        <v>1</v>
      </c>
      <c r="G12" s="126">
        <v>1</v>
      </c>
      <c r="H12" s="126">
        <v>688</v>
      </c>
      <c r="I12" s="126">
        <v>641</v>
      </c>
      <c r="J12" s="126">
        <v>8</v>
      </c>
      <c r="K12" s="126">
        <v>39</v>
      </c>
      <c r="L12" s="67" t="s">
        <v>161</v>
      </c>
      <c r="M12" s="67" t="s">
        <v>161</v>
      </c>
      <c r="N12" s="67" t="s">
        <v>161</v>
      </c>
      <c r="O12" s="67" t="s">
        <v>161</v>
      </c>
      <c r="P12" s="127">
        <v>5</v>
      </c>
      <c r="Q12" s="147" t="s">
        <v>212</v>
      </c>
      <c r="R12" s="128">
        <v>4</v>
      </c>
      <c r="S12" s="128">
        <v>1</v>
      </c>
    </row>
    <row r="13" spans="2:19" s="61" customFormat="1">
      <c r="B13" s="60" t="s">
        <v>223</v>
      </c>
      <c r="C13" s="126">
        <v>730</v>
      </c>
      <c r="D13" s="126">
        <v>1</v>
      </c>
      <c r="E13" s="13" t="s">
        <v>161</v>
      </c>
      <c r="F13" s="126">
        <v>1</v>
      </c>
      <c r="G13" s="13" t="s">
        <v>161</v>
      </c>
      <c r="H13" s="126">
        <v>723</v>
      </c>
      <c r="I13" s="126">
        <v>678</v>
      </c>
      <c r="J13" s="126">
        <v>7</v>
      </c>
      <c r="K13" s="126">
        <v>38</v>
      </c>
      <c r="L13" s="13" t="s">
        <v>161</v>
      </c>
      <c r="M13" s="13" t="s">
        <v>161</v>
      </c>
      <c r="N13" s="13" t="s">
        <v>161</v>
      </c>
      <c r="O13" s="13" t="s">
        <v>161</v>
      </c>
      <c r="P13" s="127">
        <v>6</v>
      </c>
      <c r="Q13" s="147">
        <v>1</v>
      </c>
      <c r="R13" s="128">
        <v>3</v>
      </c>
      <c r="S13" s="128">
        <v>2</v>
      </c>
    </row>
    <row r="14" spans="2:19" s="61" customFormat="1">
      <c r="B14" s="60" t="s">
        <v>259</v>
      </c>
      <c r="C14" s="126">
        <v>750</v>
      </c>
      <c r="D14" s="126" t="s">
        <v>161</v>
      </c>
      <c r="E14" s="13" t="s">
        <v>161</v>
      </c>
      <c r="F14" s="173" t="s">
        <v>300</v>
      </c>
      <c r="G14" s="13" t="s">
        <v>161</v>
      </c>
      <c r="H14" s="126">
        <v>744</v>
      </c>
      <c r="I14" s="126">
        <v>699</v>
      </c>
      <c r="J14" s="126">
        <v>6</v>
      </c>
      <c r="K14" s="126">
        <v>39</v>
      </c>
      <c r="L14" s="13" t="s">
        <v>161</v>
      </c>
      <c r="M14" s="13" t="s">
        <v>161</v>
      </c>
      <c r="N14" s="13" t="s">
        <v>161</v>
      </c>
      <c r="O14" s="13" t="s">
        <v>161</v>
      </c>
      <c r="P14" s="127">
        <v>6</v>
      </c>
      <c r="Q14" s="147">
        <v>1</v>
      </c>
      <c r="R14" s="128">
        <v>3</v>
      </c>
      <c r="S14" s="128">
        <v>2</v>
      </c>
    </row>
    <row r="15" spans="2:19">
      <c r="B15" s="10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2:19">
      <c r="B16" s="25" t="s">
        <v>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2">
      <c r="B17" s="7" t="s">
        <v>111</v>
      </c>
    </row>
  </sheetData>
  <customSheetViews>
    <customSheetView guid="{80AB8525-8D06-4A7F-8E5D-52DAB679441E}">
      <selection activeCell="H20" sqref="H20"/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2"/>
      <headerFooter alignWithMargins="0"/>
    </customSheetView>
    <customSheetView guid="{F793E075-B54B-4E38-BD7E-6A5F9E70D873}"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3"/>
      <headerFooter alignWithMargins="0"/>
    </customSheetView>
    <customSheetView guid="{16D3AEA1-C58B-44C6-B442-FC4AA41BDDAD}" showRuler="0"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5"/>
      <headerFooter alignWithMargins="0"/>
    </customSheetView>
    <customSheetView guid="{63F51BF0-97F1-49B8-827D-E867DC8DF60C}">
      <pageMargins left="0.78740157480314965" right="0.39370078740157483" top="0.98425196850393704" bottom="0.98425196850393704" header="0.51181102362204722" footer="0.51181102362204722"/>
      <pageSetup paperSize="9" scale="85" orientation="portrait" horizontalDpi="400" verticalDpi="400" r:id="rId6"/>
      <headerFooter alignWithMargins="0"/>
    </customSheetView>
    <customSheetView guid="{5FDF4A08-E732-44A6-96F1-B45191B37F05}">
      <selection activeCell="J27" sqref="J27"/>
      <pageMargins left="0.78740157480314965" right="0.39370078740157483" top="0.98425196850393704" bottom="0.98425196850393704" header="0.51181102362204722" footer="0.51181102362204722"/>
      <pageSetup paperSize="9" scale="85" orientation="portrait" r:id="rId7"/>
      <headerFooter alignWithMargins="0"/>
    </customSheetView>
  </customSheetViews>
  <mergeCells count="5">
    <mergeCell ref="R4:S4"/>
    <mergeCell ref="P5:S5"/>
    <mergeCell ref="D5:G5"/>
    <mergeCell ref="H5:K5"/>
    <mergeCell ref="L5:O5"/>
  </mergeCells>
  <phoneticPr fontId="3"/>
  <pageMargins left="0.59055118110236227" right="0.59055118110236227" top="0.98425196850393704" bottom="0.98425196850393704" header="0.51181102362204722" footer="0.51181102362204722"/>
  <pageSetup paperSize="9" scale="85" orientation="portrait" r:id="rId8"/>
  <headerFooter alignWithMargins="0"/>
  <ignoredErrors>
    <ignoredError sqref="P9:S9 P10 R10:S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2.75" style="7" customWidth="1"/>
    <col min="2" max="2" width="14.875" style="7" customWidth="1"/>
    <col min="3" max="3" width="11.625" style="7" customWidth="1"/>
    <col min="4" max="4" width="11.625" style="61" customWidth="1"/>
    <col min="5" max="5" width="11.5" style="7" customWidth="1"/>
    <col min="6" max="7" width="11.25" style="7" customWidth="1"/>
    <col min="8" max="8" width="13.875" style="7" customWidth="1"/>
    <col min="9" max="9" width="9.875" style="7" bestFit="1" customWidth="1"/>
    <col min="10" max="16384" width="9" style="7"/>
  </cols>
  <sheetData>
    <row r="2" spans="2:16">
      <c r="B2" s="60" t="s">
        <v>214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6">
      <c r="B3" s="10"/>
      <c r="D3" s="130"/>
      <c r="G3" s="97" t="s">
        <v>290</v>
      </c>
      <c r="H3" s="25"/>
      <c r="I3" s="25"/>
      <c r="J3" s="25"/>
      <c r="K3" s="25"/>
      <c r="L3" s="25"/>
      <c r="M3" s="25"/>
      <c r="N3" s="25"/>
      <c r="O3" s="25"/>
      <c r="P3" s="25"/>
    </row>
    <row r="4" spans="2:16">
      <c r="B4" s="21" t="s">
        <v>57</v>
      </c>
      <c r="C4" s="75" t="s">
        <v>175</v>
      </c>
      <c r="D4" s="86" t="s">
        <v>184</v>
      </c>
      <c r="E4" s="86" t="s">
        <v>197</v>
      </c>
      <c r="F4" s="86" t="s">
        <v>205</v>
      </c>
      <c r="G4" s="86" t="s">
        <v>224</v>
      </c>
      <c r="H4" s="86" t="s">
        <v>260</v>
      </c>
      <c r="I4" s="27"/>
      <c r="J4" s="27"/>
      <c r="K4" s="27"/>
      <c r="L4" s="27"/>
      <c r="M4" s="27"/>
      <c r="N4" s="27"/>
      <c r="O4" s="25"/>
      <c r="P4" s="25"/>
    </row>
    <row r="5" spans="2:16">
      <c r="B5" s="6"/>
      <c r="E5" s="27"/>
      <c r="F5" s="27"/>
      <c r="G5" s="27"/>
      <c r="H5" s="27"/>
      <c r="I5" s="27"/>
      <c r="J5" s="27"/>
      <c r="K5" s="27"/>
      <c r="L5" s="27"/>
      <c r="M5" s="27"/>
      <c r="N5" s="27"/>
      <c r="O5" s="25"/>
      <c r="P5" s="25"/>
    </row>
    <row r="6" spans="2:16">
      <c r="B6" s="37" t="s">
        <v>86</v>
      </c>
      <c r="C6" s="88">
        <v>26106</v>
      </c>
      <c r="D6" s="103">
        <v>26326</v>
      </c>
      <c r="E6" s="69">
        <v>26736</v>
      </c>
      <c r="F6" s="81">
        <v>27006</v>
      </c>
      <c r="G6" s="81">
        <v>26837</v>
      </c>
      <c r="H6" s="81">
        <v>26950</v>
      </c>
      <c r="I6" s="27"/>
      <c r="J6" s="27"/>
      <c r="K6" s="27"/>
      <c r="L6" s="27"/>
      <c r="M6" s="27"/>
      <c r="N6" s="27"/>
      <c r="O6" s="25"/>
      <c r="P6" s="25"/>
    </row>
    <row r="7" spans="2:16">
      <c r="B7" s="37" t="s">
        <v>112</v>
      </c>
      <c r="C7" s="88">
        <v>14767</v>
      </c>
      <c r="D7" s="104">
        <v>14983</v>
      </c>
      <c r="E7" s="69">
        <v>15296</v>
      </c>
      <c r="F7" s="81">
        <v>15583</v>
      </c>
      <c r="G7" s="81">
        <v>15655</v>
      </c>
      <c r="H7" s="81">
        <v>15884</v>
      </c>
      <c r="I7" s="25"/>
      <c r="J7" s="25"/>
      <c r="K7" s="25"/>
      <c r="L7" s="25"/>
      <c r="M7" s="25"/>
      <c r="N7" s="25"/>
      <c r="O7" s="25"/>
      <c r="P7" s="25"/>
    </row>
    <row r="8" spans="2:16">
      <c r="B8" s="10"/>
      <c r="C8" s="90"/>
      <c r="D8" s="90"/>
      <c r="E8" s="90"/>
      <c r="F8" s="68"/>
      <c r="G8" s="68"/>
      <c r="H8" s="68"/>
      <c r="I8" s="38"/>
      <c r="J8" s="38"/>
      <c r="K8" s="38"/>
      <c r="L8" s="38"/>
      <c r="M8" s="38"/>
      <c r="N8" s="38"/>
      <c r="O8" s="25"/>
      <c r="P8" s="25"/>
    </row>
    <row r="9" spans="2:16">
      <c r="B9" s="7" t="s">
        <v>2</v>
      </c>
      <c r="C9" s="162"/>
      <c r="D9" s="162"/>
      <c r="E9" s="94"/>
      <c r="F9" s="132"/>
      <c r="G9" s="38"/>
      <c r="H9" s="38"/>
      <c r="I9" s="38"/>
      <c r="J9" s="38"/>
      <c r="K9" s="38"/>
      <c r="L9" s="38"/>
      <c r="M9" s="38"/>
      <c r="N9" s="38"/>
      <c r="O9" s="25"/>
      <c r="P9" s="25"/>
    </row>
    <row r="10" spans="2:16">
      <c r="B10" s="60" t="s">
        <v>180</v>
      </c>
      <c r="C10" s="162"/>
      <c r="D10" s="162"/>
      <c r="E10" s="94"/>
      <c r="F10" s="132"/>
      <c r="G10" s="38"/>
      <c r="H10" s="38"/>
      <c r="I10" s="38"/>
      <c r="J10" s="38"/>
      <c r="K10" s="38"/>
      <c r="L10" s="38"/>
      <c r="M10" s="38"/>
      <c r="N10" s="38"/>
      <c r="O10" s="25"/>
      <c r="P10" s="25"/>
    </row>
    <row r="11" spans="2:16">
      <c r="B11" s="60" t="s">
        <v>181</v>
      </c>
      <c r="C11" s="162"/>
      <c r="D11" s="162"/>
      <c r="E11" s="94"/>
      <c r="F11" s="132"/>
      <c r="G11" s="38"/>
      <c r="H11" s="38"/>
      <c r="I11" s="38"/>
      <c r="J11" s="38"/>
      <c r="K11" s="38"/>
      <c r="L11" s="38"/>
      <c r="M11" s="38"/>
      <c r="N11" s="38"/>
      <c r="O11" s="25"/>
      <c r="P11" s="25"/>
    </row>
    <row r="12" spans="2:16">
      <c r="C12" s="162"/>
      <c r="D12" s="162"/>
      <c r="E12" s="94"/>
      <c r="F12" s="132"/>
      <c r="G12" s="38"/>
      <c r="H12" s="38"/>
      <c r="I12" s="38"/>
      <c r="J12" s="38"/>
      <c r="K12" s="38"/>
      <c r="L12" s="38"/>
      <c r="M12" s="38"/>
      <c r="N12" s="38"/>
      <c r="O12" s="25"/>
      <c r="P12" s="25"/>
    </row>
    <row r="13" spans="2:16">
      <c r="B13" s="60" t="s">
        <v>215</v>
      </c>
      <c r="C13" s="162"/>
      <c r="D13" s="162"/>
      <c r="E13" s="94"/>
      <c r="F13" s="132"/>
      <c r="G13" s="38"/>
      <c r="H13" s="38"/>
      <c r="I13" s="38"/>
      <c r="J13" s="38"/>
      <c r="K13" s="38"/>
      <c r="L13" s="38"/>
      <c r="M13" s="38"/>
      <c r="N13" s="38"/>
      <c r="O13" s="25"/>
      <c r="P13" s="25"/>
    </row>
    <row r="14" spans="2:16">
      <c r="B14" s="10"/>
      <c r="D14" s="131"/>
      <c r="G14" s="97" t="s">
        <v>290</v>
      </c>
      <c r="H14" s="25"/>
      <c r="I14" s="25"/>
      <c r="J14" s="25"/>
      <c r="K14" s="25"/>
      <c r="L14" s="25"/>
      <c r="M14" s="25"/>
      <c r="N14" s="25"/>
      <c r="O14" s="25"/>
      <c r="P14" s="25"/>
    </row>
    <row r="15" spans="2:16">
      <c r="B15" s="21" t="s">
        <v>57</v>
      </c>
      <c r="C15" s="163" t="s">
        <v>175</v>
      </c>
      <c r="D15" s="163" t="s">
        <v>184</v>
      </c>
      <c r="E15" s="86" t="s">
        <v>195</v>
      </c>
      <c r="F15" s="75" t="s">
        <v>203</v>
      </c>
      <c r="G15" s="86" t="s">
        <v>224</v>
      </c>
      <c r="H15" s="86" t="s">
        <v>260</v>
      </c>
      <c r="I15" s="25"/>
      <c r="J15" s="25"/>
      <c r="K15" s="25"/>
      <c r="L15" s="25"/>
      <c r="M15" s="25"/>
      <c r="N15" s="25"/>
      <c r="O15" s="25"/>
      <c r="P15" s="25"/>
    </row>
    <row r="16" spans="2:16">
      <c r="B16" s="6"/>
      <c r="C16" s="162"/>
      <c r="D16" s="94"/>
      <c r="F16" s="82"/>
      <c r="G16" s="82"/>
      <c r="H16" s="82"/>
      <c r="I16" s="25"/>
      <c r="J16" s="25"/>
      <c r="K16" s="25"/>
      <c r="L16" s="25"/>
      <c r="M16" s="25"/>
      <c r="N16" s="25"/>
      <c r="O16" s="25"/>
      <c r="P16" s="25"/>
    </row>
    <row r="17" spans="2:16">
      <c r="B17" s="6" t="s">
        <v>113</v>
      </c>
      <c r="C17" s="88">
        <v>9772</v>
      </c>
      <c r="D17" s="104">
        <v>10358</v>
      </c>
      <c r="E17" s="69">
        <v>10875</v>
      </c>
      <c r="F17" s="81">
        <v>12501</v>
      </c>
      <c r="G17" s="81">
        <v>13186</v>
      </c>
      <c r="H17" s="81">
        <v>13432</v>
      </c>
      <c r="I17" s="25"/>
      <c r="J17" s="25"/>
      <c r="K17" s="25"/>
      <c r="L17" s="25"/>
      <c r="M17" s="25"/>
      <c r="N17" s="25"/>
      <c r="O17" s="25"/>
      <c r="P17" s="25"/>
    </row>
    <row r="18" spans="2:16">
      <c r="B18" s="6" t="s">
        <v>114</v>
      </c>
      <c r="C18" s="88">
        <v>84273</v>
      </c>
      <c r="D18" s="105">
        <v>88616</v>
      </c>
      <c r="E18" s="69">
        <v>96309</v>
      </c>
      <c r="F18" s="81">
        <v>108739</v>
      </c>
      <c r="G18" s="81">
        <v>108525</v>
      </c>
      <c r="H18" s="81">
        <v>117515</v>
      </c>
    </row>
    <row r="19" spans="2:16">
      <c r="B19" s="10"/>
      <c r="C19" s="90"/>
      <c r="D19" s="90"/>
      <c r="E19" s="90"/>
      <c r="F19" s="90"/>
      <c r="G19" s="90"/>
      <c r="H19" s="90"/>
    </row>
    <row r="20" spans="2:16">
      <c r="B20" s="7" t="s">
        <v>2</v>
      </c>
    </row>
    <row r="21" spans="2:16">
      <c r="B21" s="7" t="s">
        <v>115</v>
      </c>
    </row>
  </sheetData>
  <customSheetViews>
    <customSheetView guid="{80AB8525-8D06-4A7F-8E5D-52DAB679441E}"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2"/>
      <headerFooter alignWithMargins="0"/>
    </customSheetView>
    <customSheetView guid="{F793E075-B54B-4E38-BD7E-6A5F9E70D873}"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3"/>
      <headerFooter alignWithMargins="0"/>
    </customSheetView>
    <customSheetView guid="{16D3AEA1-C58B-44C6-B442-FC4AA41BDDAD}" showPageBreaks="1" showRuler="0">
      <selection activeCell="H18" sqref="H18"/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5"/>
      <headerFooter alignWithMargins="0"/>
    </customSheetView>
    <customSheetView guid="{63F51BF0-97F1-49B8-827D-E867DC8DF60C}">
      <pageMargins left="0.78740157480314965" right="0.78740157480314965" top="0.98425196850393704" bottom="0.98425196850393704" header="0.51181102362204722" footer="0.51181102362204722"/>
      <pageSetup paperSize="9" scale="90" orientation="portrait" horizontalDpi="400" verticalDpi="400" r:id="rId6"/>
      <headerFooter alignWithMargins="0"/>
    </customSheetView>
    <customSheetView guid="{5FDF4A08-E732-44A6-96F1-B45191B37F05}">
      <selection activeCell="F26" sqref="F26"/>
      <pageMargins left="0.78740157480314965" right="0.78740157480314965" top="0.98425196850393704" bottom="0.98425196850393704" header="0.51181102362204722" footer="0.51181102362204722"/>
      <pageSetup paperSize="9" scale="90" orientation="portrait" r:id="rId7"/>
      <headerFooter alignWithMargins="0"/>
    </customSheetView>
  </customSheetViews>
  <phoneticPr fontId="3"/>
  <pageMargins left="0.59055118110236227" right="0.59055118110236227" top="0.98425196850393704" bottom="0.98425196850393704" header="0.51181102362204722" footer="0.51181102362204722"/>
  <pageSetup paperSize="9" scale="90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7.375" style="7" customWidth="1"/>
    <col min="2" max="2" width="11.125" style="7" customWidth="1"/>
    <col min="3" max="8" width="10.5" style="7" customWidth="1"/>
    <col min="9" max="9" width="4.25" style="7" customWidth="1"/>
    <col min="10" max="10" width="11.125" style="7" customWidth="1"/>
    <col min="11" max="17" width="9.375" style="7" customWidth="1"/>
    <col min="18" max="18" width="8.625" style="7" customWidth="1"/>
    <col min="19" max="22" width="9.375" style="7" customWidth="1"/>
    <col min="23" max="16384" width="9" style="7"/>
  </cols>
  <sheetData>
    <row r="2" spans="2:22">
      <c r="B2" s="60" t="s">
        <v>216</v>
      </c>
      <c r="J2" s="60" t="s">
        <v>217</v>
      </c>
    </row>
    <row r="3" spans="2:22">
      <c r="B3" s="10"/>
      <c r="C3" s="10"/>
      <c r="D3" s="10"/>
      <c r="E3" s="10"/>
      <c r="F3" s="10"/>
      <c r="G3" s="202" t="s">
        <v>32</v>
      </c>
      <c r="H3" s="202"/>
      <c r="I3" s="25"/>
      <c r="J3" s="10"/>
      <c r="K3" s="10"/>
      <c r="L3" s="10"/>
      <c r="M3" s="10"/>
      <c r="N3" s="10"/>
      <c r="O3" s="10"/>
      <c r="P3" s="10"/>
      <c r="Q3" s="10"/>
      <c r="R3" s="10"/>
      <c r="S3" s="25"/>
      <c r="T3" s="25"/>
      <c r="U3" s="25"/>
      <c r="V3" s="25"/>
    </row>
    <row r="4" spans="2:22">
      <c r="B4" s="195" t="s">
        <v>0</v>
      </c>
      <c r="C4" s="189" t="s">
        <v>40</v>
      </c>
      <c r="D4" s="190"/>
      <c r="E4" s="189" t="s">
        <v>116</v>
      </c>
      <c r="F4" s="190"/>
      <c r="G4" s="189" t="s">
        <v>117</v>
      </c>
      <c r="H4" s="191"/>
      <c r="I4" s="25"/>
      <c r="J4" s="195" t="s">
        <v>0</v>
      </c>
      <c r="K4" s="189" t="s">
        <v>8</v>
      </c>
      <c r="L4" s="191"/>
      <c r="M4" s="191"/>
      <c r="N4" s="190"/>
      <c r="O4" s="189" t="s">
        <v>9</v>
      </c>
      <c r="P4" s="191"/>
      <c r="Q4" s="191"/>
      <c r="R4" s="191"/>
    </row>
    <row r="5" spans="2:22">
      <c r="B5" s="196"/>
      <c r="C5" s="24" t="s">
        <v>118</v>
      </c>
      <c r="D5" s="20" t="s">
        <v>47</v>
      </c>
      <c r="E5" s="24" t="s">
        <v>118</v>
      </c>
      <c r="F5" s="20" t="s">
        <v>47</v>
      </c>
      <c r="G5" s="24" t="s">
        <v>118</v>
      </c>
      <c r="H5" s="20" t="s">
        <v>47</v>
      </c>
      <c r="I5" s="27"/>
      <c r="J5" s="196"/>
      <c r="K5" s="24" t="s">
        <v>116</v>
      </c>
      <c r="L5" s="20" t="s">
        <v>117</v>
      </c>
      <c r="M5" s="24" t="s">
        <v>30</v>
      </c>
      <c r="N5" s="20" t="s">
        <v>119</v>
      </c>
      <c r="O5" s="24" t="s">
        <v>116</v>
      </c>
      <c r="P5" s="20" t="s">
        <v>117</v>
      </c>
      <c r="Q5" s="24" t="s">
        <v>30</v>
      </c>
      <c r="R5" s="9" t="s">
        <v>119</v>
      </c>
    </row>
    <row r="6" spans="2:22">
      <c r="C6" s="8"/>
      <c r="D6" s="8"/>
      <c r="E6" s="8"/>
      <c r="F6" s="8"/>
      <c r="G6" s="8"/>
      <c r="H6" s="8"/>
      <c r="I6" s="8"/>
      <c r="K6" s="11"/>
      <c r="L6" s="11"/>
      <c r="M6" s="11"/>
      <c r="N6" s="11"/>
      <c r="O6" s="8"/>
      <c r="P6" s="8"/>
      <c r="Q6" s="8"/>
      <c r="R6" s="8"/>
    </row>
    <row r="7" spans="2:22">
      <c r="B7" s="61" t="s">
        <v>174</v>
      </c>
      <c r="C7" s="70">
        <v>338195</v>
      </c>
      <c r="D7" s="70">
        <v>7234780</v>
      </c>
      <c r="E7" s="70">
        <v>5671</v>
      </c>
      <c r="F7" s="70">
        <v>2768750</v>
      </c>
      <c r="G7" s="70">
        <v>208256</v>
      </c>
      <c r="H7" s="70">
        <v>2880951</v>
      </c>
      <c r="I7" s="8"/>
      <c r="J7" s="61" t="s">
        <v>174</v>
      </c>
      <c r="K7" s="83">
        <v>15.663198730382648</v>
      </c>
      <c r="L7" s="83">
        <v>1.6607060540872771</v>
      </c>
      <c r="M7" s="83">
        <v>2.1223720319770911</v>
      </c>
      <c r="N7" s="83">
        <v>2.0467181587917072</v>
      </c>
      <c r="O7" s="70">
        <v>488229.60077587725</v>
      </c>
      <c r="P7" s="70">
        <v>13833.699096304548</v>
      </c>
      <c r="Q7" s="70">
        <v>12200.911347094619</v>
      </c>
      <c r="R7" s="70">
        <v>24082.132395478282</v>
      </c>
    </row>
    <row r="8" spans="2:22">
      <c r="B8" s="61" t="s">
        <v>184</v>
      </c>
      <c r="C8" s="93">
        <v>347640</v>
      </c>
      <c r="D8" s="93">
        <v>7358868</v>
      </c>
      <c r="E8" s="93">
        <v>5473</v>
      </c>
      <c r="F8" s="93">
        <v>2696084</v>
      </c>
      <c r="G8" s="93">
        <v>212264</v>
      </c>
      <c r="H8" s="93">
        <v>2978996</v>
      </c>
      <c r="I8" s="8"/>
      <c r="J8" s="61" t="s">
        <v>185</v>
      </c>
      <c r="K8" s="106">
        <v>15.83</v>
      </c>
      <c r="L8" s="106">
        <v>1.62</v>
      </c>
      <c r="M8" s="106">
        <v>2.11</v>
      </c>
      <c r="N8" s="106">
        <v>2</v>
      </c>
      <c r="O8" s="93">
        <v>492615</v>
      </c>
      <c r="P8" s="93">
        <v>14034</v>
      </c>
      <c r="Q8" s="93">
        <v>12234</v>
      </c>
      <c r="R8" s="93">
        <v>23790</v>
      </c>
    </row>
    <row r="9" spans="2:22">
      <c r="B9" s="60" t="s">
        <v>197</v>
      </c>
      <c r="C9" s="69">
        <v>350025</v>
      </c>
      <c r="D9" s="69">
        <v>7688770</v>
      </c>
      <c r="E9" s="69">
        <v>5621</v>
      </c>
      <c r="F9" s="69">
        <v>2859909</v>
      </c>
      <c r="G9" s="69">
        <v>205931</v>
      </c>
      <c r="H9" s="69">
        <v>3032134</v>
      </c>
      <c r="I9" s="8"/>
      <c r="J9" s="60" t="s">
        <v>196</v>
      </c>
      <c r="K9" s="129">
        <v>15.52</v>
      </c>
      <c r="L9" s="129">
        <v>1.64</v>
      </c>
      <c r="M9" s="129">
        <v>2.11</v>
      </c>
      <c r="N9" s="129">
        <v>2.0299999999999998</v>
      </c>
      <c r="O9" s="69">
        <v>508790</v>
      </c>
      <c r="P9" s="69">
        <v>14724</v>
      </c>
      <c r="Q9" s="69">
        <v>12472</v>
      </c>
      <c r="R9" s="69">
        <v>25179</v>
      </c>
    </row>
    <row r="10" spans="2:22" s="61" customFormat="1">
      <c r="B10" s="7" t="s">
        <v>206</v>
      </c>
      <c r="C10" s="81">
        <v>362592</v>
      </c>
      <c r="D10" s="81">
        <v>8152319</v>
      </c>
      <c r="E10" s="81">
        <v>5699</v>
      </c>
      <c r="F10" s="81">
        <v>2999378</v>
      </c>
      <c r="G10" s="81">
        <v>211195</v>
      </c>
      <c r="H10" s="81">
        <v>3212174</v>
      </c>
      <c r="I10" s="70"/>
      <c r="J10" s="61" t="s">
        <v>204</v>
      </c>
      <c r="K10" s="135">
        <v>15.69</v>
      </c>
      <c r="L10" s="135">
        <v>1.64</v>
      </c>
      <c r="M10" s="135">
        <v>2.08</v>
      </c>
      <c r="N10" s="135">
        <v>2.02</v>
      </c>
      <c r="O10" s="81">
        <v>526299</v>
      </c>
      <c r="P10" s="81">
        <v>15210</v>
      </c>
      <c r="Q10" s="81">
        <v>12501</v>
      </c>
      <c r="R10" s="81">
        <v>25842</v>
      </c>
    </row>
    <row r="11" spans="2:22" s="61" customFormat="1">
      <c r="B11" s="7" t="s">
        <v>225</v>
      </c>
      <c r="C11" s="81">
        <v>378519</v>
      </c>
      <c r="D11" s="81">
        <v>8345257</v>
      </c>
      <c r="E11" s="81">
        <v>5709</v>
      </c>
      <c r="F11" s="81">
        <v>3027850</v>
      </c>
      <c r="G11" s="81">
        <v>215978</v>
      </c>
      <c r="H11" s="81">
        <v>3239441</v>
      </c>
      <c r="I11" s="70"/>
      <c r="J11" s="61" t="s">
        <v>223</v>
      </c>
      <c r="K11" s="135">
        <v>15.29</v>
      </c>
      <c r="L11" s="135">
        <v>1.62</v>
      </c>
      <c r="M11" s="135">
        <v>2.0499999999999998</v>
      </c>
      <c r="N11" s="135">
        <v>1.99</v>
      </c>
      <c r="O11" s="81">
        <v>530364</v>
      </c>
      <c r="P11" s="81">
        <v>14999</v>
      </c>
      <c r="Q11" s="81">
        <v>12662</v>
      </c>
      <c r="R11" s="81">
        <v>25565</v>
      </c>
    </row>
    <row r="12" spans="2:22" s="61" customFormat="1">
      <c r="B12" s="7" t="s">
        <v>261</v>
      </c>
      <c r="C12" s="81">
        <v>392583</v>
      </c>
      <c r="D12" s="81">
        <v>8827853</v>
      </c>
      <c r="E12" s="81">
        <v>5713</v>
      </c>
      <c r="F12" s="81">
        <v>3315750</v>
      </c>
      <c r="G12" s="81">
        <v>218024</v>
      </c>
      <c r="H12" s="81">
        <v>3256959</v>
      </c>
      <c r="I12" s="70"/>
      <c r="J12" s="61" t="s">
        <v>259</v>
      </c>
      <c r="K12" s="135">
        <v>15.48</v>
      </c>
      <c r="L12" s="135">
        <v>1.58</v>
      </c>
      <c r="M12" s="135">
        <v>2.0099999999999998</v>
      </c>
      <c r="N12" s="135">
        <v>1.95</v>
      </c>
      <c r="O12" s="81">
        <v>580387</v>
      </c>
      <c r="P12" s="81">
        <v>14939</v>
      </c>
      <c r="Q12" s="81">
        <v>12357</v>
      </c>
      <c r="R12" s="81">
        <v>26385</v>
      </c>
    </row>
    <row r="13" spans="2:22">
      <c r="B13" s="10"/>
      <c r="C13" s="68"/>
      <c r="D13" s="68"/>
      <c r="E13" s="68"/>
      <c r="F13" s="68"/>
      <c r="G13" s="68"/>
      <c r="H13" s="68"/>
      <c r="I13" s="82"/>
      <c r="J13" s="68"/>
      <c r="K13" s="68"/>
      <c r="L13" s="68"/>
      <c r="M13" s="68"/>
      <c r="N13" s="68"/>
      <c r="O13" s="68"/>
      <c r="P13" s="68"/>
      <c r="Q13" s="68"/>
      <c r="R13" s="68"/>
    </row>
    <row r="14" spans="2:22"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2:22">
      <c r="B15" s="195" t="s">
        <v>0</v>
      </c>
      <c r="C15" s="197" t="s">
        <v>30</v>
      </c>
      <c r="D15" s="198"/>
      <c r="E15" s="197" t="s">
        <v>31</v>
      </c>
      <c r="F15" s="199"/>
      <c r="G15" s="61"/>
      <c r="H15" s="61"/>
      <c r="I15" s="61"/>
      <c r="J15" s="200" t="s">
        <v>0</v>
      </c>
      <c r="K15" s="197" t="s">
        <v>10</v>
      </c>
      <c r="L15" s="199"/>
      <c r="M15" s="199"/>
      <c r="N15" s="199"/>
      <c r="O15" s="61"/>
      <c r="P15" s="61"/>
      <c r="Q15" s="61"/>
      <c r="R15" s="61"/>
    </row>
    <row r="16" spans="2:22">
      <c r="B16" s="196"/>
      <c r="C16" s="133" t="s">
        <v>118</v>
      </c>
      <c r="D16" s="134" t="s">
        <v>47</v>
      </c>
      <c r="E16" s="133" t="s">
        <v>118</v>
      </c>
      <c r="F16" s="134" t="s">
        <v>47</v>
      </c>
      <c r="G16" s="61"/>
      <c r="H16" s="61"/>
      <c r="I16" s="61"/>
      <c r="J16" s="201"/>
      <c r="K16" s="133" t="s">
        <v>116</v>
      </c>
      <c r="L16" s="133" t="s">
        <v>117</v>
      </c>
      <c r="M16" s="133" t="s">
        <v>30</v>
      </c>
      <c r="N16" s="134" t="s">
        <v>119</v>
      </c>
      <c r="O16" s="61"/>
      <c r="P16" s="61"/>
      <c r="Q16" s="61"/>
      <c r="R16" s="61"/>
    </row>
    <row r="17" spans="2:18">
      <c r="C17" s="70"/>
      <c r="D17" s="70"/>
      <c r="E17" s="70"/>
      <c r="F17" s="70"/>
      <c r="G17" s="61"/>
      <c r="H17" s="61"/>
      <c r="I17" s="61"/>
      <c r="J17" s="61"/>
      <c r="K17" s="70"/>
      <c r="L17" s="70"/>
      <c r="M17" s="70"/>
      <c r="N17" s="70"/>
      <c r="O17" s="61"/>
      <c r="P17" s="61"/>
      <c r="Q17" s="61"/>
      <c r="R17" s="61"/>
    </row>
    <row r="18" spans="2:18">
      <c r="B18" s="61" t="s">
        <v>174</v>
      </c>
      <c r="C18" s="70">
        <v>41905</v>
      </c>
      <c r="D18" s="70">
        <v>511279</v>
      </c>
      <c r="E18" s="70">
        <v>82363</v>
      </c>
      <c r="F18" s="70">
        <v>1073800</v>
      </c>
      <c r="G18" s="61"/>
      <c r="H18" s="61"/>
      <c r="I18" s="61"/>
      <c r="J18" s="61" t="s">
        <v>174</v>
      </c>
      <c r="K18" s="70">
        <v>106057.99685895962</v>
      </c>
      <c r="L18" s="70">
        <v>110355.88902934191</v>
      </c>
      <c r="M18" s="70">
        <v>19584.738757373783</v>
      </c>
      <c r="N18" s="70">
        <v>235998.62464567533</v>
      </c>
      <c r="O18" s="61"/>
      <c r="P18" s="61"/>
      <c r="Q18" s="61"/>
      <c r="R18" s="61"/>
    </row>
    <row r="19" spans="2:18">
      <c r="B19" s="61" t="s">
        <v>184</v>
      </c>
      <c r="C19" s="70">
        <v>42841</v>
      </c>
      <c r="D19" s="70">
        <v>524113</v>
      </c>
      <c r="E19" s="70">
        <v>87062</v>
      </c>
      <c r="F19" s="70">
        <v>1159675</v>
      </c>
      <c r="G19" s="61"/>
      <c r="H19" s="61"/>
      <c r="I19" s="61"/>
      <c r="J19" s="61" t="s">
        <v>185</v>
      </c>
      <c r="K19" s="70">
        <v>102411</v>
      </c>
      <c r="L19" s="70">
        <v>113158</v>
      </c>
      <c r="M19" s="70">
        <v>19909</v>
      </c>
      <c r="N19" s="70">
        <v>235478</v>
      </c>
      <c r="O19" s="61"/>
      <c r="P19" s="61"/>
      <c r="Q19" s="61"/>
      <c r="R19" s="61"/>
    </row>
    <row r="20" spans="2:18">
      <c r="B20" s="60" t="s">
        <v>197</v>
      </c>
      <c r="C20" s="69">
        <v>44497</v>
      </c>
      <c r="D20" s="69">
        <v>554957</v>
      </c>
      <c r="E20" s="69">
        <v>93976</v>
      </c>
      <c r="F20" s="69">
        <v>1241770</v>
      </c>
      <c r="G20" s="61"/>
      <c r="H20" s="61"/>
      <c r="I20" s="61"/>
      <c r="J20" s="61" t="s">
        <v>196</v>
      </c>
      <c r="K20" s="69">
        <v>106968</v>
      </c>
      <c r="L20" s="69">
        <v>113410</v>
      </c>
      <c r="M20" s="69">
        <v>20757</v>
      </c>
      <c r="N20" s="69">
        <v>241136</v>
      </c>
      <c r="O20" s="61"/>
      <c r="P20" s="61"/>
      <c r="Q20" s="61"/>
      <c r="R20" s="61"/>
    </row>
    <row r="21" spans="2:18" s="61" customFormat="1">
      <c r="B21" s="7" t="s">
        <v>206</v>
      </c>
      <c r="C21" s="81">
        <v>45468</v>
      </c>
      <c r="D21" s="81">
        <v>568402</v>
      </c>
      <c r="E21" s="81">
        <v>100230</v>
      </c>
      <c r="F21" s="81">
        <v>1372365</v>
      </c>
      <c r="J21" s="61" t="s">
        <v>204</v>
      </c>
      <c r="K21" s="81">
        <v>111063</v>
      </c>
      <c r="L21" s="81">
        <v>118943</v>
      </c>
      <c r="M21" s="81">
        <v>21047</v>
      </c>
      <c r="N21" s="81">
        <v>251054</v>
      </c>
    </row>
    <row r="22" spans="2:18" s="61" customFormat="1">
      <c r="B22" s="7" t="s">
        <v>225</v>
      </c>
      <c r="C22" s="81">
        <v>46493</v>
      </c>
      <c r="D22" s="81">
        <v>588702</v>
      </c>
      <c r="E22" s="81">
        <v>110339</v>
      </c>
      <c r="F22" s="81">
        <v>1489265</v>
      </c>
      <c r="J22" s="61" t="s">
        <v>223</v>
      </c>
      <c r="K22" s="81">
        <v>112824</v>
      </c>
      <c r="L22" s="81">
        <v>120708</v>
      </c>
      <c r="M22" s="81">
        <v>21936</v>
      </c>
      <c r="N22" s="81">
        <v>255468</v>
      </c>
    </row>
    <row r="23" spans="2:18" s="61" customFormat="1">
      <c r="B23" s="7" t="s">
        <v>261</v>
      </c>
      <c r="C23" s="81">
        <v>47717</v>
      </c>
      <c r="D23" s="81">
        <v>589642</v>
      </c>
      <c r="E23" s="81">
        <v>121129</v>
      </c>
      <c r="F23" s="81">
        <v>1665501</v>
      </c>
      <c r="J23" s="61" t="s">
        <v>259</v>
      </c>
      <c r="K23" s="81">
        <v>123033</v>
      </c>
      <c r="L23" s="81">
        <v>120852</v>
      </c>
      <c r="M23" s="81">
        <v>21879</v>
      </c>
      <c r="N23" s="81">
        <v>265764</v>
      </c>
    </row>
    <row r="24" spans="2:18">
      <c r="B24" s="10"/>
      <c r="C24" s="10"/>
      <c r="D24" s="10"/>
      <c r="E24" s="10"/>
      <c r="F24" s="10"/>
      <c r="J24" s="10"/>
      <c r="K24" s="90"/>
      <c r="L24" s="90"/>
      <c r="M24" s="90"/>
      <c r="N24" s="90"/>
    </row>
    <row r="25" spans="2:18">
      <c r="B25" s="25" t="s">
        <v>2</v>
      </c>
      <c r="C25" s="25"/>
      <c r="D25" s="25"/>
      <c r="E25" s="25"/>
      <c r="F25" s="25"/>
      <c r="J25" s="25" t="s">
        <v>2</v>
      </c>
      <c r="K25" s="25"/>
      <c r="L25" s="25"/>
      <c r="M25" s="25"/>
      <c r="N25" s="25"/>
    </row>
    <row r="26" spans="2:18">
      <c r="B26" s="61" t="s">
        <v>183</v>
      </c>
      <c r="J26" s="61" t="s">
        <v>183</v>
      </c>
    </row>
    <row r="27" spans="2:18">
      <c r="B27" s="7" t="s">
        <v>7</v>
      </c>
      <c r="J27" s="7" t="s">
        <v>7</v>
      </c>
    </row>
  </sheetData>
  <customSheetViews>
    <customSheetView guid="{80AB8525-8D06-4A7F-8E5D-52DAB679441E}">
      <selection activeCell="C12" sqref="C12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9A0E68D7-78D9-4A9B-8E4F-368CBDF3FD58}" showRuler="0">
      <pageMargins left="0.78700000000000003" right="0.78700000000000003" top="0.98399999999999999" bottom="0.98399999999999999" header="0.51200000000000001" footer="0.51200000000000001"/>
      <pageSetup paperSize="9" orientation="portrait" r:id="rId2"/>
      <headerFooter alignWithMargins="0"/>
    </customSheetView>
    <customSheetView guid="{F793E075-B54B-4E38-BD7E-6A5F9E70D873}">
      <pageMargins left="0.78700000000000003" right="0.78700000000000003" top="0.98399999999999999" bottom="0.98399999999999999" header="0.51200000000000001" footer="0.51200000000000001"/>
      <pageSetup paperSize="9" orientation="portrait" r:id="rId3"/>
      <headerFooter alignWithMargins="0"/>
    </customSheetView>
    <customSheetView guid="{16D3AEA1-C58B-44C6-B442-FC4AA41BDDAD}" showPageBreaks="1" showRuler="0">
      <selection activeCell="N23" sqref="N23"/>
      <pageMargins left="0.78700000000000003" right="0.78700000000000003" top="0.98399999999999999" bottom="0.98399999999999999" header="0.51200000000000001" footer="0.51200000000000001"/>
      <pageSetup paperSize="9" orientation="portrait" r:id="rId4"/>
      <headerFooter alignWithMargins="0"/>
    </customSheetView>
    <customSheetView guid="{47A914D8-F3D7-4CCE-8F05-12604993C213}" showRuler="0">
      <pageMargins left="0.78700000000000003" right="0.78700000000000003" top="0.98399999999999999" bottom="0.98399999999999999" header="0.51200000000000001" footer="0.51200000000000001"/>
      <pageSetup paperSize="9" orientation="portrait" r:id="rId5"/>
      <headerFooter alignWithMargins="0"/>
    </customSheetView>
    <customSheetView guid="{63F51BF0-97F1-49B8-827D-E867DC8DF60C}">
      <pageMargins left="0.78700000000000003" right="0.78700000000000003" top="0.98399999999999999" bottom="0.98399999999999999" header="0.51200000000000001" footer="0.51200000000000001"/>
      <pageSetup paperSize="9" orientation="portrait" r:id="rId6"/>
      <headerFooter alignWithMargins="0"/>
    </customSheetView>
    <customSheetView guid="{5FDF4A08-E732-44A6-96F1-B45191B37F05}">
      <selection activeCell="H18" sqref="H18"/>
      <pageMargins left="0.78700000000000003" right="0.78700000000000003" top="0.98399999999999999" bottom="0.98399999999999999" header="0.51200000000000001" footer="0.51200000000000001"/>
      <pageSetup paperSize="9" orientation="portrait" r:id="rId7"/>
      <headerFooter alignWithMargins="0"/>
    </customSheetView>
  </customSheetViews>
  <mergeCells count="13">
    <mergeCell ref="G3:H3"/>
    <mergeCell ref="J15:J16"/>
    <mergeCell ref="K15:N15"/>
    <mergeCell ref="O4:R4"/>
    <mergeCell ref="K4:N4"/>
    <mergeCell ref="J4:J5"/>
    <mergeCell ref="B15:B16"/>
    <mergeCell ref="B4:B5"/>
    <mergeCell ref="C4:D4"/>
    <mergeCell ref="E4:F4"/>
    <mergeCell ref="G4:H4"/>
    <mergeCell ref="C15:D15"/>
    <mergeCell ref="E15:F1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9" style="7"/>
    <col min="2" max="2" width="11.5" style="7" customWidth="1"/>
    <col min="3" max="14" width="10.625" style="7" customWidth="1"/>
    <col min="15" max="16384" width="9" style="7"/>
  </cols>
  <sheetData>
    <row r="2" spans="2:14">
      <c r="B2" s="60" t="s">
        <v>218</v>
      </c>
    </row>
    <row r="3" spans="2:14">
      <c r="B3" s="10"/>
      <c r="C3" s="10"/>
      <c r="D3" s="10"/>
      <c r="E3" s="10"/>
      <c r="F3" s="10"/>
      <c r="G3" s="202" t="s">
        <v>32</v>
      </c>
      <c r="H3" s="202"/>
      <c r="I3" s="25"/>
      <c r="J3" s="25"/>
      <c r="K3" s="25"/>
      <c r="L3" s="25"/>
      <c r="M3" s="25"/>
      <c r="N3" s="25"/>
    </row>
    <row r="4" spans="2:14">
      <c r="B4" s="195" t="s">
        <v>0</v>
      </c>
      <c r="C4" s="204" t="s">
        <v>50</v>
      </c>
      <c r="D4" s="205"/>
      <c r="E4" s="204" t="s">
        <v>120</v>
      </c>
      <c r="F4" s="205"/>
      <c r="G4" s="204" t="s">
        <v>121</v>
      </c>
      <c r="H4" s="206"/>
    </row>
    <row r="5" spans="2:14">
      <c r="B5" s="203"/>
      <c r="C5" s="24" t="s">
        <v>118</v>
      </c>
      <c r="D5" s="20" t="s">
        <v>47</v>
      </c>
      <c r="E5" s="24" t="s">
        <v>118</v>
      </c>
      <c r="F5" s="20" t="s">
        <v>47</v>
      </c>
      <c r="G5" s="24" t="s">
        <v>118</v>
      </c>
      <c r="H5" s="20" t="s">
        <v>47</v>
      </c>
    </row>
    <row r="7" spans="2:14">
      <c r="B7" s="61" t="s">
        <v>174</v>
      </c>
      <c r="C7" s="70">
        <v>366323</v>
      </c>
      <c r="D7" s="70">
        <v>5946208</v>
      </c>
      <c r="E7" s="70">
        <v>338195</v>
      </c>
      <c r="F7" s="70">
        <v>5261431</v>
      </c>
      <c r="G7" s="70">
        <v>9772</v>
      </c>
      <c r="H7" s="70">
        <v>61255</v>
      </c>
    </row>
    <row r="8" spans="2:14">
      <c r="B8" s="61" t="s">
        <v>184</v>
      </c>
      <c r="C8" s="93">
        <v>367318</v>
      </c>
      <c r="D8" s="93">
        <v>6083167</v>
      </c>
      <c r="E8" s="93">
        <v>347640</v>
      </c>
      <c r="F8" s="93">
        <v>5335316</v>
      </c>
      <c r="G8" s="93">
        <v>10358</v>
      </c>
      <c r="H8" s="93">
        <v>64196</v>
      </c>
    </row>
    <row r="9" spans="2:14">
      <c r="B9" s="60" t="s">
        <v>197</v>
      </c>
      <c r="C9" s="69">
        <v>370614</v>
      </c>
      <c r="D9" s="69">
        <v>6363036</v>
      </c>
      <c r="E9" s="69">
        <v>350025</v>
      </c>
      <c r="F9" s="69">
        <v>5587686</v>
      </c>
      <c r="G9" s="69">
        <v>10875</v>
      </c>
      <c r="H9" s="69">
        <v>69815</v>
      </c>
    </row>
    <row r="10" spans="2:14" s="61" customFormat="1">
      <c r="B10" s="60" t="s">
        <v>205</v>
      </c>
      <c r="C10" s="81">
        <v>385640</v>
      </c>
      <c r="D10" s="81">
        <v>6784415</v>
      </c>
      <c r="E10" s="81">
        <v>362592</v>
      </c>
      <c r="F10" s="81">
        <v>5929074</v>
      </c>
      <c r="G10" s="81">
        <v>12501</v>
      </c>
      <c r="H10" s="81">
        <v>78857</v>
      </c>
    </row>
    <row r="11" spans="2:14" s="61" customFormat="1">
      <c r="B11" s="60" t="s">
        <v>224</v>
      </c>
      <c r="C11" s="81">
        <v>403344</v>
      </c>
      <c r="D11" s="81">
        <v>6984966</v>
      </c>
      <c r="E11" s="81">
        <v>378519</v>
      </c>
      <c r="F11" s="81">
        <v>6076047</v>
      </c>
      <c r="G11" s="81">
        <v>13185</v>
      </c>
      <c r="H11" s="81">
        <v>78875</v>
      </c>
    </row>
    <row r="12" spans="2:14" s="61" customFormat="1">
      <c r="B12" s="60" t="s">
        <v>260</v>
      </c>
      <c r="C12" s="81">
        <v>418389</v>
      </c>
      <c r="D12" s="81">
        <v>7395956</v>
      </c>
      <c r="E12" s="81">
        <v>392583</v>
      </c>
      <c r="F12" s="81">
        <v>6436655</v>
      </c>
      <c r="G12" s="81">
        <v>13432</v>
      </c>
      <c r="H12" s="81">
        <v>85659</v>
      </c>
    </row>
    <row r="13" spans="2:14">
      <c r="B13" s="10"/>
      <c r="C13" s="68"/>
      <c r="D13" s="68"/>
      <c r="E13" s="68"/>
      <c r="F13" s="68"/>
      <c r="G13" s="68"/>
      <c r="H13" s="68"/>
    </row>
    <row r="14" spans="2:14">
      <c r="C14" s="61"/>
      <c r="D14" s="61"/>
      <c r="E14" s="61"/>
      <c r="F14" s="61"/>
      <c r="G14" s="61"/>
      <c r="H14" s="61"/>
    </row>
    <row r="15" spans="2:14">
      <c r="B15" s="195" t="s">
        <v>0</v>
      </c>
      <c r="C15" s="197" t="s">
        <v>1</v>
      </c>
      <c r="D15" s="198"/>
      <c r="E15" s="197" t="s">
        <v>122</v>
      </c>
      <c r="F15" s="198"/>
      <c r="G15" s="197" t="s">
        <v>123</v>
      </c>
      <c r="H15" s="199"/>
    </row>
    <row r="16" spans="2:14">
      <c r="B16" s="203"/>
      <c r="C16" s="133" t="s">
        <v>118</v>
      </c>
      <c r="D16" s="136" t="s">
        <v>47</v>
      </c>
      <c r="E16" s="133" t="s">
        <v>118</v>
      </c>
      <c r="F16" s="134" t="s">
        <v>47</v>
      </c>
      <c r="G16" s="133" t="s">
        <v>118</v>
      </c>
      <c r="H16" s="134" t="s">
        <v>47</v>
      </c>
    </row>
    <row r="17" spans="2:8">
      <c r="C17" s="61"/>
      <c r="D17" s="61"/>
      <c r="E17" s="61"/>
      <c r="F17" s="61"/>
      <c r="G17" s="61"/>
      <c r="H17" s="61"/>
    </row>
    <row r="18" spans="2:8">
      <c r="B18" s="61" t="s">
        <v>174</v>
      </c>
      <c r="C18" s="70">
        <v>135</v>
      </c>
      <c r="D18" s="70">
        <v>47820</v>
      </c>
      <c r="E18" s="70">
        <v>142</v>
      </c>
      <c r="F18" s="70">
        <v>7100</v>
      </c>
      <c r="G18" s="70">
        <v>7985</v>
      </c>
      <c r="H18" s="70">
        <v>568602</v>
      </c>
    </row>
    <row r="19" spans="2:8">
      <c r="B19" s="61" t="s">
        <v>184</v>
      </c>
      <c r="C19" s="70">
        <v>112</v>
      </c>
      <c r="D19" s="70">
        <v>43567</v>
      </c>
      <c r="E19" s="70">
        <v>131</v>
      </c>
      <c r="F19" s="70">
        <v>6550</v>
      </c>
      <c r="G19" s="70">
        <v>9077</v>
      </c>
      <c r="H19" s="70">
        <v>633538</v>
      </c>
    </row>
    <row r="20" spans="2:8">
      <c r="B20" s="60" t="s">
        <v>197</v>
      </c>
      <c r="C20" s="69">
        <v>149</v>
      </c>
      <c r="D20" s="69">
        <v>62280</v>
      </c>
      <c r="E20" s="69">
        <v>110</v>
      </c>
      <c r="F20" s="69">
        <v>5500</v>
      </c>
      <c r="G20" s="69">
        <v>9455</v>
      </c>
      <c r="H20" s="69">
        <v>637755</v>
      </c>
    </row>
    <row r="21" spans="2:8" s="61" customFormat="1">
      <c r="B21" s="60" t="s">
        <v>205</v>
      </c>
      <c r="C21" s="81">
        <v>133</v>
      </c>
      <c r="D21" s="81">
        <v>56089</v>
      </c>
      <c r="E21" s="81">
        <v>132</v>
      </c>
      <c r="F21" s="81">
        <v>6600</v>
      </c>
      <c r="G21" s="81">
        <v>10282</v>
      </c>
      <c r="H21" s="81">
        <v>713795</v>
      </c>
    </row>
    <row r="22" spans="2:8" s="61" customFormat="1">
      <c r="B22" s="60" t="s">
        <v>224</v>
      </c>
      <c r="C22" s="81">
        <v>135</v>
      </c>
      <c r="D22" s="81">
        <v>56280</v>
      </c>
      <c r="E22" s="81">
        <v>129</v>
      </c>
      <c r="F22" s="81">
        <v>6450</v>
      </c>
      <c r="G22" s="81">
        <v>11377</v>
      </c>
      <c r="H22" s="81">
        <v>767315</v>
      </c>
    </row>
    <row r="23" spans="2:8" s="61" customFormat="1">
      <c r="B23" s="60" t="s">
        <v>260</v>
      </c>
      <c r="C23" s="81">
        <v>116</v>
      </c>
      <c r="D23" s="81">
        <v>48600</v>
      </c>
      <c r="E23" s="81">
        <v>123</v>
      </c>
      <c r="F23" s="81">
        <v>6150</v>
      </c>
      <c r="G23" s="81">
        <v>12135</v>
      </c>
      <c r="H23" s="81">
        <v>818892</v>
      </c>
    </row>
    <row r="24" spans="2:8">
      <c r="B24" s="10"/>
      <c r="C24" s="10"/>
      <c r="D24" s="10"/>
      <c r="E24" s="10"/>
      <c r="F24" s="10"/>
      <c r="G24" s="10"/>
      <c r="H24" s="10"/>
    </row>
    <row r="25" spans="2:8">
      <c r="B25" s="25" t="s">
        <v>2</v>
      </c>
      <c r="C25" s="25"/>
      <c r="D25" s="25"/>
      <c r="E25" s="25"/>
      <c r="F25" s="25"/>
      <c r="G25" s="25"/>
      <c r="H25" s="25"/>
    </row>
    <row r="26" spans="2:8">
      <c r="B26" s="7" t="s">
        <v>11</v>
      </c>
    </row>
    <row r="27" spans="2:8">
      <c r="B27" s="60" t="s">
        <v>182</v>
      </c>
    </row>
  </sheetData>
  <customSheetViews>
    <customSheetView guid="{80AB8525-8D06-4A7F-8E5D-52DAB679441E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9A0E68D7-78D9-4A9B-8E4F-368CBDF3FD58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  <customSheetView guid="{F793E075-B54B-4E38-BD7E-6A5F9E70D873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3"/>
      <headerFooter alignWithMargins="0"/>
    </customSheetView>
    <customSheetView guid="{16D3AEA1-C58B-44C6-B442-FC4AA41BDDAD}" showPageBreaks="1" showRuler="0">
      <selection activeCell="I18" sqref="I18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4"/>
      <headerFooter alignWithMargins="0"/>
    </customSheetView>
    <customSheetView guid="{47A914D8-F3D7-4CCE-8F05-12604993C213}" showRuler="0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5"/>
      <headerFooter alignWithMargins="0"/>
    </customSheetView>
    <customSheetView guid="{63F51BF0-97F1-49B8-827D-E867DC8DF60C}">
      <selection activeCell="E28" sqref="E28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6"/>
      <headerFooter alignWithMargins="0"/>
    </customSheetView>
    <customSheetView guid="{5FDF4A08-E732-44A6-96F1-B45191B37F05}">
      <selection activeCell="H28" sqref="H28"/>
      <pageMargins left="0.78740157480314965" right="0.78740157480314965" top="0.98425196850393704" bottom="0.98425196850393704" header="0.51181102362204722" footer="0.51181102362204722"/>
      <pageSetup paperSize="9" orientation="portrait" r:id="rId7"/>
      <headerFooter alignWithMargins="0"/>
    </customSheetView>
  </customSheetViews>
  <mergeCells count="9">
    <mergeCell ref="G3:H3"/>
    <mergeCell ref="E15:F15"/>
    <mergeCell ref="G15:H15"/>
    <mergeCell ref="B15:B16"/>
    <mergeCell ref="B4:B5"/>
    <mergeCell ref="C4:D4"/>
    <mergeCell ref="E4:F4"/>
    <mergeCell ref="C15:D15"/>
    <mergeCell ref="G4:H4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view="pageBreakPreview" zoomScaleNormal="100" zoomScaleSheetLayoutView="100" workbookViewId="0">
      <selection activeCell="Q1" sqref="Q1"/>
    </sheetView>
  </sheetViews>
  <sheetFormatPr defaultRowHeight="13.5"/>
  <cols>
    <col min="1" max="1" width="7.25" style="7" customWidth="1"/>
    <col min="2" max="2" width="10.75" style="7" customWidth="1"/>
    <col min="3" max="3" width="15" style="7" customWidth="1"/>
    <col min="4" max="8" width="8.5" style="7" customWidth="1"/>
    <col min="9" max="9" width="13.625" style="7" customWidth="1"/>
    <col min="10" max="10" width="11.625" style="7" customWidth="1"/>
    <col min="11" max="16" width="12.75" style="7" customWidth="1"/>
    <col min="17" max="17" width="9.625" style="7" customWidth="1"/>
    <col min="18" max="23" width="10.625" style="7" customWidth="1"/>
    <col min="24" max="16384" width="9" style="7"/>
  </cols>
  <sheetData>
    <row r="2" spans="1:22">
      <c r="B2" s="60" t="s">
        <v>299</v>
      </c>
    </row>
    <row r="3" spans="1:22">
      <c r="Q3" s="25"/>
    </row>
    <row r="4" spans="1:22">
      <c r="B4" s="68" t="s">
        <v>292</v>
      </c>
      <c r="C4" s="10"/>
      <c r="D4" s="82" t="s">
        <v>293</v>
      </c>
      <c r="E4" s="25"/>
      <c r="F4" s="25"/>
      <c r="G4" s="25"/>
      <c r="H4" s="25"/>
      <c r="I4" s="25"/>
      <c r="J4" s="10" t="s">
        <v>124</v>
      </c>
      <c r="K4" s="10"/>
      <c r="L4" s="10"/>
      <c r="M4" s="10"/>
      <c r="N4" s="10"/>
      <c r="O4" s="207" t="s">
        <v>228</v>
      </c>
      <c r="P4" s="202"/>
      <c r="Q4" s="25"/>
      <c r="R4" s="25"/>
      <c r="S4" s="25"/>
      <c r="T4" s="25"/>
      <c r="U4" s="25"/>
      <c r="V4" s="25"/>
    </row>
    <row r="5" spans="1:22">
      <c r="B5" s="9" t="s">
        <v>294</v>
      </c>
      <c r="C5" s="133" t="s">
        <v>295</v>
      </c>
      <c r="D5" s="27"/>
      <c r="E5" s="27"/>
      <c r="F5" s="27"/>
      <c r="G5" s="27"/>
      <c r="H5" s="27"/>
      <c r="I5" s="27"/>
      <c r="J5" s="195" t="s">
        <v>0</v>
      </c>
      <c r="K5" s="189" t="s">
        <v>96</v>
      </c>
      <c r="L5" s="190"/>
      <c r="M5" s="189" t="s">
        <v>125</v>
      </c>
      <c r="N5" s="190"/>
      <c r="O5" s="189" t="s">
        <v>117</v>
      </c>
      <c r="P5" s="191"/>
      <c r="Q5" s="25"/>
    </row>
    <row r="6" spans="1:22">
      <c r="E6" s="25"/>
      <c r="F6" s="25"/>
      <c r="G6" s="25"/>
      <c r="H6" s="25"/>
      <c r="I6" s="25"/>
      <c r="J6" s="196"/>
      <c r="K6" s="24" t="s">
        <v>118</v>
      </c>
      <c r="L6" s="20" t="s">
        <v>47</v>
      </c>
      <c r="M6" s="24" t="s">
        <v>118</v>
      </c>
      <c r="N6" s="20" t="s">
        <v>47</v>
      </c>
      <c r="O6" s="24" t="s">
        <v>118</v>
      </c>
      <c r="P6" s="20" t="s">
        <v>47</v>
      </c>
      <c r="Q6" s="27"/>
    </row>
    <row r="7" spans="1:22">
      <c r="B7" s="61" t="s">
        <v>296</v>
      </c>
      <c r="C7" s="79">
        <v>8267</v>
      </c>
      <c r="D7" s="80"/>
      <c r="E7" s="180"/>
      <c r="F7" s="180"/>
      <c r="G7" s="180"/>
      <c r="H7" s="180"/>
      <c r="I7" s="180"/>
      <c r="J7" s="166"/>
      <c r="K7" s="27"/>
      <c r="L7" s="27"/>
      <c r="M7" s="27"/>
      <c r="N7" s="27"/>
      <c r="O7" s="27"/>
      <c r="P7" s="27"/>
      <c r="Q7" s="25"/>
    </row>
    <row r="8" spans="1:22">
      <c r="B8" s="61" t="s">
        <v>297</v>
      </c>
      <c r="C8" s="88">
        <v>8588</v>
      </c>
      <c r="D8" s="87"/>
      <c r="E8" s="181"/>
      <c r="F8" s="181"/>
      <c r="G8" s="181"/>
      <c r="H8" s="181"/>
      <c r="I8" s="181"/>
      <c r="J8" s="61" t="s">
        <v>174</v>
      </c>
      <c r="K8" s="79">
        <v>191718</v>
      </c>
      <c r="L8" s="79">
        <v>6121494</v>
      </c>
      <c r="M8" s="79">
        <v>7432</v>
      </c>
      <c r="N8" s="79">
        <v>3182505</v>
      </c>
      <c r="O8" s="79">
        <v>121683</v>
      </c>
      <c r="P8" s="79">
        <v>1931811</v>
      </c>
      <c r="Q8" s="26"/>
    </row>
    <row r="9" spans="1:22">
      <c r="B9" s="60" t="s">
        <v>207</v>
      </c>
      <c r="C9" s="66">
        <v>8964</v>
      </c>
      <c r="D9" s="66"/>
      <c r="E9" s="182"/>
      <c r="F9" s="182"/>
      <c r="G9" s="182"/>
      <c r="H9" s="182"/>
      <c r="I9" s="182"/>
      <c r="J9" s="61" t="s">
        <v>184</v>
      </c>
      <c r="K9" s="88">
        <v>220643</v>
      </c>
      <c r="L9" s="88">
        <v>6931982</v>
      </c>
      <c r="M9" s="88">
        <v>8110</v>
      </c>
      <c r="N9" s="88">
        <v>3526271</v>
      </c>
      <c r="O9" s="88">
        <v>139166</v>
      </c>
      <c r="P9" s="88">
        <v>2233973</v>
      </c>
      <c r="Q9" s="26"/>
    </row>
    <row r="10" spans="1:22">
      <c r="B10" s="60" t="s">
        <v>298</v>
      </c>
      <c r="C10" s="12">
        <v>9402</v>
      </c>
      <c r="D10" s="12"/>
      <c r="E10" s="180"/>
      <c r="F10" s="180"/>
      <c r="G10" s="180"/>
      <c r="H10" s="180"/>
      <c r="I10" s="180"/>
      <c r="J10" s="60" t="s">
        <v>197</v>
      </c>
      <c r="K10" s="69">
        <v>221069</v>
      </c>
      <c r="L10" s="69">
        <v>7438133</v>
      </c>
      <c r="M10" s="69">
        <v>8412</v>
      </c>
      <c r="N10" s="69">
        <v>3903067</v>
      </c>
      <c r="O10" s="69">
        <v>133148</v>
      </c>
      <c r="P10" s="69">
        <v>2265564</v>
      </c>
      <c r="Q10" s="26"/>
    </row>
    <row r="11" spans="1:22">
      <c r="A11" s="61"/>
      <c r="B11" s="60" t="s">
        <v>236</v>
      </c>
      <c r="C11" s="12">
        <v>9859</v>
      </c>
      <c r="D11" s="12"/>
      <c r="E11" s="180"/>
      <c r="F11" s="180"/>
      <c r="G11" s="180"/>
      <c r="H11" s="180"/>
      <c r="I11" s="180"/>
      <c r="J11" s="60" t="s">
        <v>205</v>
      </c>
      <c r="K11" s="12">
        <v>235689</v>
      </c>
      <c r="L11" s="12">
        <v>8004395</v>
      </c>
      <c r="M11" s="12">
        <v>8771</v>
      </c>
      <c r="N11" s="12">
        <v>4216884</v>
      </c>
      <c r="O11" s="12">
        <v>139758</v>
      </c>
      <c r="P11" s="12">
        <v>2373132</v>
      </c>
      <c r="Q11" s="26"/>
    </row>
    <row r="12" spans="1:22" s="61" customFormat="1">
      <c r="B12" s="60" t="s">
        <v>263</v>
      </c>
      <c r="C12" s="12">
        <v>10283</v>
      </c>
      <c r="D12" s="183"/>
      <c r="E12" s="184"/>
      <c r="F12" s="184"/>
      <c r="G12" s="184"/>
      <c r="H12" s="184"/>
      <c r="I12" s="184"/>
      <c r="J12" s="60" t="s">
        <v>224</v>
      </c>
      <c r="K12" s="12">
        <v>256862</v>
      </c>
      <c r="L12" s="12">
        <v>8212793</v>
      </c>
      <c r="M12" s="12">
        <v>8712</v>
      </c>
      <c r="N12" s="12">
        <v>4259347</v>
      </c>
      <c r="O12" s="12">
        <v>148106</v>
      </c>
      <c r="P12" s="12">
        <v>2403115</v>
      </c>
      <c r="Q12" s="81"/>
    </row>
    <row r="13" spans="1:22" s="61" customFormat="1">
      <c r="B13" s="68"/>
      <c r="C13" s="90"/>
      <c r="D13" s="94"/>
      <c r="E13" s="94"/>
      <c r="F13" s="94"/>
      <c r="G13" s="94"/>
      <c r="H13" s="94"/>
      <c r="I13" s="94"/>
      <c r="J13" s="60" t="s">
        <v>260</v>
      </c>
      <c r="K13" s="12">
        <v>277907</v>
      </c>
      <c r="L13" s="12">
        <v>8687927</v>
      </c>
      <c r="M13" s="12">
        <v>9153</v>
      </c>
      <c r="N13" s="12">
        <v>4427106</v>
      </c>
      <c r="O13" s="12">
        <v>155722</v>
      </c>
      <c r="P13" s="12">
        <v>2517991</v>
      </c>
      <c r="Q13" s="95"/>
      <c r="R13" s="162"/>
      <c r="S13" s="162"/>
    </row>
    <row r="14" spans="1:22" s="61" customFormat="1">
      <c r="D14" s="82"/>
      <c r="J14" s="68"/>
      <c r="K14" s="10"/>
      <c r="L14" s="10"/>
      <c r="M14" s="10"/>
      <c r="N14" s="10"/>
      <c r="O14" s="10"/>
      <c r="P14" s="10"/>
      <c r="Q14" s="94"/>
      <c r="R14" s="89"/>
      <c r="S14" s="89"/>
    </row>
    <row r="15" spans="1:22" s="61" customFormat="1">
      <c r="A15" s="7"/>
      <c r="B15" s="60"/>
      <c r="K15" s="7"/>
      <c r="L15" s="7"/>
      <c r="M15" s="7"/>
      <c r="N15" s="7"/>
      <c r="O15" s="7"/>
      <c r="P15" s="7"/>
      <c r="Q15" s="94"/>
      <c r="R15" s="89"/>
      <c r="S15" s="89"/>
    </row>
    <row r="16" spans="1:22">
      <c r="J16" s="195" t="s">
        <v>0</v>
      </c>
      <c r="K16" s="189" t="s">
        <v>126</v>
      </c>
      <c r="L16" s="190"/>
      <c r="M16" s="189" t="s">
        <v>127</v>
      </c>
      <c r="N16" s="190"/>
      <c r="O16" s="189" t="s">
        <v>31</v>
      </c>
      <c r="P16" s="191"/>
      <c r="Q16" s="94"/>
      <c r="R16" s="89"/>
      <c r="S16" s="89"/>
    </row>
    <row r="17" spans="1:19">
      <c r="J17" s="196"/>
      <c r="K17" s="24" t="s">
        <v>118</v>
      </c>
      <c r="L17" s="35" t="s">
        <v>47</v>
      </c>
      <c r="M17" s="24" t="s">
        <v>118</v>
      </c>
      <c r="N17" s="20" t="s">
        <v>47</v>
      </c>
      <c r="O17" s="24" t="s">
        <v>118</v>
      </c>
      <c r="P17" s="20" t="s">
        <v>47</v>
      </c>
      <c r="Q17" s="89"/>
      <c r="R17" s="89"/>
      <c r="S17" s="89"/>
    </row>
    <row r="18" spans="1:19">
      <c r="Q18" s="89"/>
      <c r="R18" s="89"/>
      <c r="S18" s="89"/>
    </row>
    <row r="19" spans="1:19">
      <c r="J19" s="61" t="s">
        <v>174</v>
      </c>
      <c r="K19" s="12">
        <v>12116</v>
      </c>
      <c r="L19" s="12">
        <v>146207</v>
      </c>
      <c r="M19" s="12">
        <v>50155</v>
      </c>
      <c r="N19" s="12">
        <v>666075</v>
      </c>
      <c r="O19" s="12">
        <v>332</v>
      </c>
      <c r="P19" s="12">
        <v>194896</v>
      </c>
      <c r="Q19" s="89"/>
      <c r="R19" s="89"/>
      <c r="S19" s="89"/>
    </row>
    <row r="20" spans="1:19">
      <c r="J20" s="61" t="s">
        <v>184</v>
      </c>
      <c r="K20" s="12">
        <v>14176</v>
      </c>
      <c r="L20" s="12">
        <v>171914</v>
      </c>
      <c r="M20" s="12">
        <v>58894</v>
      </c>
      <c r="N20" s="12">
        <v>791276</v>
      </c>
      <c r="O20" s="12">
        <v>297</v>
      </c>
      <c r="P20" s="12">
        <v>208548</v>
      </c>
      <c r="Q20" s="89"/>
      <c r="R20" s="89"/>
      <c r="S20" s="89"/>
    </row>
    <row r="21" spans="1:19">
      <c r="J21" s="60" t="s">
        <v>197</v>
      </c>
      <c r="K21" s="15">
        <v>15064</v>
      </c>
      <c r="L21" s="15">
        <v>190522</v>
      </c>
      <c r="M21" s="15">
        <v>64144</v>
      </c>
      <c r="N21" s="15">
        <v>869638</v>
      </c>
      <c r="O21" s="15">
        <v>301</v>
      </c>
      <c r="P21" s="15">
        <v>209342</v>
      </c>
      <c r="Q21" s="89"/>
      <c r="R21" s="89"/>
      <c r="S21" s="89"/>
    </row>
    <row r="22" spans="1:19">
      <c r="J22" s="60" t="s">
        <v>205</v>
      </c>
      <c r="K22" s="12">
        <v>16529</v>
      </c>
      <c r="L22" s="12">
        <v>210026</v>
      </c>
      <c r="M22" s="12">
        <v>70405</v>
      </c>
      <c r="N22" s="12">
        <v>991622</v>
      </c>
      <c r="O22" s="12">
        <v>226</v>
      </c>
      <c r="P22" s="12">
        <v>212731</v>
      </c>
      <c r="Q22" s="89"/>
      <c r="R22" s="89"/>
      <c r="S22" s="89"/>
    </row>
    <row r="23" spans="1:19">
      <c r="A23" s="61"/>
      <c r="J23" s="60" t="s">
        <v>224</v>
      </c>
      <c r="K23" s="12">
        <v>17957</v>
      </c>
      <c r="L23" s="12">
        <v>225367</v>
      </c>
      <c r="M23" s="12">
        <v>81854</v>
      </c>
      <c r="N23" s="12">
        <v>1114257</v>
      </c>
      <c r="O23" s="12">
        <v>233</v>
      </c>
      <c r="P23" s="12">
        <v>210707</v>
      </c>
      <c r="Q23" s="89"/>
      <c r="R23" s="89"/>
      <c r="S23" s="89"/>
    </row>
    <row r="24" spans="1:19" s="61" customFormat="1">
      <c r="J24" s="60" t="s">
        <v>260</v>
      </c>
      <c r="K24" s="12">
        <v>19245</v>
      </c>
      <c r="L24" s="12">
        <v>236864</v>
      </c>
      <c r="M24" s="12">
        <v>93464</v>
      </c>
      <c r="N24" s="12">
        <v>1281804</v>
      </c>
      <c r="O24" s="12">
        <v>323</v>
      </c>
      <c r="P24" s="12">
        <v>224162</v>
      </c>
      <c r="Q24" s="162"/>
      <c r="R24" s="162"/>
      <c r="S24" s="162"/>
    </row>
    <row r="25" spans="1:19" s="61" customFormat="1">
      <c r="J25" s="68"/>
      <c r="K25" s="68"/>
      <c r="L25" s="68"/>
      <c r="M25" s="68"/>
      <c r="N25" s="68"/>
      <c r="O25" s="68"/>
      <c r="P25" s="68"/>
    </row>
    <row r="26" spans="1:19" s="61" customFormat="1">
      <c r="J26" s="61" t="s">
        <v>2</v>
      </c>
    </row>
    <row r="27" spans="1:19" s="61" customFormat="1">
      <c r="J27" s="60" t="s">
        <v>303</v>
      </c>
    </row>
    <row r="28" spans="1:19" s="61" customFormat="1">
      <c r="A28" s="7"/>
      <c r="J28" s="60" t="s">
        <v>304</v>
      </c>
    </row>
    <row r="31" spans="1:19">
      <c r="B31" s="60"/>
    </row>
    <row r="32" spans="1:19">
      <c r="B32" s="61"/>
    </row>
    <row r="33" spans="2:2">
      <c r="B33" s="61"/>
    </row>
    <row r="34" spans="2:2">
      <c r="B34" s="61"/>
    </row>
    <row r="35" spans="2:2">
      <c r="B35" s="61"/>
    </row>
    <row r="36" spans="2:2">
      <c r="B36" s="61"/>
    </row>
  </sheetData>
  <customSheetViews>
    <customSheetView guid="{80AB8525-8D06-4A7F-8E5D-52DAB679441E}" topLeftCell="F4">
      <selection activeCell="N24" sqref="N24"/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1"/>
      <headerFooter alignWithMargins="0"/>
    </customSheetView>
    <customSheetView guid="{9A0E68D7-78D9-4A9B-8E4F-368CBDF3FD58}" showRuler="0">
      <selection activeCell="N22" sqref="N22"/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2"/>
      <headerFooter alignWithMargins="0"/>
    </customSheetView>
    <customSheetView guid="{F793E075-B54B-4E38-BD7E-6A5F9E70D873}"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3"/>
      <headerFooter alignWithMargins="0"/>
    </customSheetView>
    <customSheetView guid="{16D3AEA1-C58B-44C6-B442-FC4AA41BDDAD}" showRuler="0"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4"/>
      <headerFooter alignWithMargins="0"/>
    </customSheetView>
    <customSheetView guid="{47A914D8-F3D7-4CCE-8F05-12604993C213}" showRuler="0"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5"/>
      <headerFooter alignWithMargins="0"/>
    </customSheetView>
    <customSheetView guid="{63F51BF0-97F1-49B8-827D-E867DC8DF60C}">
      <selection activeCell="D22" sqref="D22"/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3" orientation="portrait" r:id="rId6"/>
      <headerFooter alignWithMargins="0"/>
    </customSheetView>
    <customSheetView guid="{5FDF4A08-E732-44A6-96F1-B45191B37F05}" showPageBreaks="1" view="pageBreakPreview">
      <selection activeCell="J20" sqref="J20"/>
      <colBreaks count="1" manualBreakCount="1">
        <brk id="11" max="1048575" man="1"/>
      </colBreaks>
      <pageMargins left="0.78740157480314965" right="0.78740157480314965" top="0.98425196850393704" bottom="0.98425196850393704" header="0.51181102362204722" footer="0.51181102362204722"/>
      <pageSetup paperSize="9" scale="80" orientation="portrait" r:id="rId7"/>
      <headerFooter alignWithMargins="0"/>
    </customSheetView>
  </customSheetViews>
  <mergeCells count="9">
    <mergeCell ref="O4:P4"/>
    <mergeCell ref="K16:L16"/>
    <mergeCell ref="M16:N16"/>
    <mergeCell ref="O16:P16"/>
    <mergeCell ref="J5:J6"/>
    <mergeCell ref="K5:L5"/>
    <mergeCell ref="M5:N5"/>
    <mergeCell ref="O5:P5"/>
    <mergeCell ref="J16:J17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8"/>
  <headerFooter alignWithMargins="0"/>
  <colBreaks count="1" manualBreakCount="1">
    <brk id="9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view="pageBreakPreview" zoomScaleNormal="100" zoomScaleSheetLayoutView="100" workbookViewId="0">
      <selection activeCell="N1" sqref="N1"/>
    </sheetView>
  </sheetViews>
  <sheetFormatPr defaultRowHeight="13.5"/>
  <cols>
    <col min="1" max="1" width="6" style="7" customWidth="1"/>
    <col min="2" max="3" width="7.625" style="7" customWidth="1"/>
    <col min="4" max="7" width="8" style="61" customWidth="1"/>
    <col min="8" max="13" width="8" style="7" customWidth="1"/>
    <col min="14" max="16384" width="9" style="7"/>
  </cols>
  <sheetData>
    <row r="2" spans="2:13">
      <c r="B2" s="60" t="s">
        <v>219</v>
      </c>
      <c r="I2" s="25"/>
    </row>
    <row r="3" spans="2:13">
      <c r="B3" s="10"/>
      <c r="C3" s="10"/>
      <c r="D3" s="82"/>
      <c r="E3" s="82"/>
      <c r="F3" s="97"/>
      <c r="I3" s="10"/>
      <c r="J3" s="10"/>
      <c r="K3" s="10"/>
      <c r="L3" s="208" t="s">
        <v>202</v>
      </c>
      <c r="M3" s="208"/>
    </row>
    <row r="4" spans="2:13">
      <c r="D4" s="209" t="s">
        <v>226</v>
      </c>
      <c r="E4" s="210"/>
      <c r="F4" s="210"/>
      <c r="G4" s="210"/>
      <c r="H4" s="210"/>
      <c r="I4" s="209" t="s">
        <v>262</v>
      </c>
      <c r="J4" s="210"/>
      <c r="K4" s="210"/>
      <c r="L4" s="210"/>
      <c r="M4" s="210"/>
    </row>
    <row r="5" spans="2:13">
      <c r="B5" s="6" t="s">
        <v>33</v>
      </c>
      <c r="C5" s="48"/>
      <c r="D5" s="107" t="s">
        <v>34</v>
      </c>
      <c r="E5" s="108" t="s">
        <v>186</v>
      </c>
      <c r="F5" s="162" t="s">
        <v>187</v>
      </c>
      <c r="G5" s="109" t="s">
        <v>188</v>
      </c>
      <c r="H5" s="110" t="s">
        <v>189</v>
      </c>
      <c r="I5" s="76" t="s">
        <v>34</v>
      </c>
      <c r="J5" s="116" t="s">
        <v>186</v>
      </c>
      <c r="K5" s="60" t="s">
        <v>187</v>
      </c>
      <c r="L5" s="116" t="s">
        <v>188</v>
      </c>
      <c r="M5" s="119" t="s">
        <v>189</v>
      </c>
    </row>
    <row r="6" spans="2:13">
      <c r="B6" s="10"/>
      <c r="C6" s="49"/>
      <c r="D6" s="111"/>
      <c r="E6" s="112" t="s">
        <v>35</v>
      </c>
      <c r="F6" s="99" t="s">
        <v>190</v>
      </c>
      <c r="G6" s="113" t="s">
        <v>191</v>
      </c>
      <c r="H6" s="113" t="s">
        <v>192</v>
      </c>
      <c r="I6" s="77"/>
      <c r="J6" s="78" t="s">
        <v>35</v>
      </c>
      <c r="K6" s="117" t="s">
        <v>190</v>
      </c>
      <c r="L6" s="118" t="s">
        <v>191</v>
      </c>
      <c r="M6" s="117" t="s">
        <v>192</v>
      </c>
    </row>
    <row r="7" spans="2:13">
      <c r="D7" s="162"/>
      <c r="E7" s="162"/>
      <c r="F7" s="162"/>
      <c r="G7" s="162"/>
      <c r="H7" s="162"/>
      <c r="I7" s="61"/>
      <c r="J7" s="61"/>
      <c r="K7" s="61"/>
      <c r="L7" s="61"/>
      <c r="M7" s="61"/>
    </row>
    <row r="8" spans="2:13">
      <c r="B8" s="152" t="s">
        <v>34</v>
      </c>
      <c r="C8" s="152" t="s">
        <v>36</v>
      </c>
      <c r="D8" s="153">
        <f t="shared" ref="D8:M9" si="0">D11+D14+D17+D20+D23+D26+D29+D32+D35+D38+D41+D44+D47</f>
        <v>1289</v>
      </c>
      <c r="E8" s="153">
        <f t="shared" si="0"/>
        <v>924</v>
      </c>
      <c r="F8" s="153">
        <f t="shared" si="0"/>
        <v>314</v>
      </c>
      <c r="G8" s="153">
        <f t="shared" si="0"/>
        <v>49</v>
      </c>
      <c r="H8" s="153">
        <f t="shared" si="0"/>
        <v>2</v>
      </c>
      <c r="I8" s="154">
        <f t="shared" si="0"/>
        <v>1307</v>
      </c>
      <c r="J8" s="154">
        <f t="shared" si="0"/>
        <v>923</v>
      </c>
      <c r="K8" s="154">
        <f t="shared" si="0"/>
        <v>333</v>
      </c>
      <c r="L8" s="154">
        <f t="shared" si="0"/>
        <v>49</v>
      </c>
      <c r="M8" s="154">
        <f t="shared" si="0"/>
        <v>2</v>
      </c>
    </row>
    <row r="9" spans="2:13">
      <c r="B9" s="152"/>
      <c r="C9" s="152" t="s">
        <v>37</v>
      </c>
      <c r="D9" s="153">
        <f t="shared" si="0"/>
        <v>12930</v>
      </c>
      <c r="E9" s="153">
        <f t="shared" si="0"/>
        <v>9240</v>
      </c>
      <c r="F9" s="153">
        <f t="shared" si="0"/>
        <v>3140</v>
      </c>
      <c r="G9" s="153">
        <f t="shared" si="0"/>
        <v>490</v>
      </c>
      <c r="H9" s="153">
        <f t="shared" si="0"/>
        <v>60</v>
      </c>
      <c r="I9" s="154">
        <f t="shared" si="0"/>
        <v>13110</v>
      </c>
      <c r="J9" s="154">
        <f t="shared" si="0"/>
        <v>9230</v>
      </c>
      <c r="K9" s="154">
        <f t="shared" si="0"/>
        <v>3330</v>
      </c>
      <c r="L9" s="154">
        <f t="shared" si="0"/>
        <v>490</v>
      </c>
      <c r="M9" s="154">
        <f t="shared" si="0"/>
        <v>60</v>
      </c>
    </row>
    <row r="10" spans="2:13">
      <c r="B10" s="152"/>
      <c r="C10" s="152"/>
      <c r="D10" s="153"/>
      <c r="E10" s="153"/>
      <c r="F10" s="153"/>
      <c r="G10" s="153"/>
      <c r="H10" s="153"/>
      <c r="I10" s="154"/>
      <c r="J10" s="154"/>
      <c r="K10" s="154"/>
      <c r="L10" s="154"/>
      <c r="M10" s="154"/>
    </row>
    <row r="11" spans="2:13">
      <c r="B11" s="152" t="s">
        <v>38</v>
      </c>
      <c r="C11" s="152" t="s">
        <v>36</v>
      </c>
      <c r="D11" s="153">
        <f>SUM(E11:H11)</f>
        <v>122</v>
      </c>
      <c r="E11" s="153">
        <v>83</v>
      </c>
      <c r="F11" s="153">
        <v>29</v>
      </c>
      <c r="G11" s="154">
        <v>10</v>
      </c>
      <c r="H11" s="154">
        <v>0</v>
      </c>
      <c r="I11" s="154">
        <f>SUM(J11:M11)</f>
        <v>119</v>
      </c>
      <c r="J11" s="154">
        <f>72+1</f>
        <v>73</v>
      </c>
      <c r="K11" s="154">
        <f>26+6</f>
        <v>32</v>
      </c>
      <c r="L11" s="154">
        <f>5+5+4</f>
        <v>14</v>
      </c>
      <c r="M11" s="154">
        <v>0</v>
      </c>
    </row>
    <row r="12" spans="2:13">
      <c r="B12" s="152"/>
      <c r="C12" s="152" t="s">
        <v>37</v>
      </c>
      <c r="D12" s="153">
        <f>SUM(E12:H12)</f>
        <v>1220</v>
      </c>
      <c r="E12" s="153">
        <f>E11*10</f>
        <v>830</v>
      </c>
      <c r="F12" s="153">
        <f>F11*10</f>
        <v>290</v>
      </c>
      <c r="G12" s="153">
        <f>G11*10</f>
        <v>100</v>
      </c>
      <c r="H12" s="154">
        <f>H11*30</f>
        <v>0</v>
      </c>
      <c r="I12" s="154">
        <f>SUM(J12:M12)</f>
        <v>1190</v>
      </c>
      <c r="J12" s="154">
        <f>J11*10</f>
        <v>730</v>
      </c>
      <c r="K12" s="154">
        <f>K11*10</f>
        <v>320</v>
      </c>
      <c r="L12" s="154">
        <f>L11*10</f>
        <v>140</v>
      </c>
      <c r="M12" s="154">
        <f>M11*30</f>
        <v>0</v>
      </c>
    </row>
    <row r="13" spans="2:13">
      <c r="B13" s="152"/>
      <c r="C13" s="152"/>
      <c r="D13" s="153"/>
      <c r="E13" s="153"/>
      <c r="F13" s="153"/>
      <c r="G13" s="154"/>
      <c r="H13" s="154"/>
      <c r="I13" s="154"/>
      <c r="J13" s="154"/>
      <c r="K13" s="154"/>
      <c r="L13" s="154"/>
      <c r="M13" s="154"/>
    </row>
    <row r="14" spans="2:13">
      <c r="B14" s="152" t="s">
        <v>241</v>
      </c>
      <c r="C14" s="152" t="s">
        <v>36</v>
      </c>
      <c r="D14" s="153">
        <f>SUM(E14:H14)</f>
        <v>27</v>
      </c>
      <c r="E14" s="153">
        <v>19</v>
      </c>
      <c r="F14" s="153">
        <v>8</v>
      </c>
      <c r="G14" s="154">
        <v>0</v>
      </c>
      <c r="H14" s="154">
        <v>0</v>
      </c>
      <c r="I14" s="154">
        <f>SUM(J14:M14)</f>
        <v>38</v>
      </c>
      <c r="J14" s="154">
        <v>30</v>
      </c>
      <c r="K14" s="154">
        <v>7</v>
      </c>
      <c r="L14" s="154">
        <v>1</v>
      </c>
      <c r="M14" s="154">
        <v>0</v>
      </c>
    </row>
    <row r="15" spans="2:13">
      <c r="B15" s="152"/>
      <c r="C15" s="152" t="s">
        <v>37</v>
      </c>
      <c r="D15" s="153">
        <f>SUM(E15:H15)</f>
        <v>270</v>
      </c>
      <c r="E15" s="153">
        <f>E14*10</f>
        <v>190</v>
      </c>
      <c r="F15" s="153">
        <f>F14*10</f>
        <v>80</v>
      </c>
      <c r="G15" s="153">
        <f>G14*10</f>
        <v>0</v>
      </c>
      <c r="H15" s="154">
        <f>H14*30</f>
        <v>0</v>
      </c>
      <c r="I15" s="154">
        <f>SUM(J15:M15)</f>
        <v>380</v>
      </c>
      <c r="J15" s="154">
        <f>J14*10</f>
        <v>300</v>
      </c>
      <c r="K15" s="154">
        <f>K14*10</f>
        <v>70</v>
      </c>
      <c r="L15" s="154">
        <f>L14*10</f>
        <v>10</v>
      </c>
      <c r="M15" s="154">
        <f>M14*30</f>
        <v>0</v>
      </c>
    </row>
    <row r="16" spans="2:13">
      <c r="B16" s="152"/>
      <c r="C16" s="152"/>
      <c r="D16" s="153"/>
      <c r="E16" s="153"/>
      <c r="F16" s="153"/>
      <c r="G16" s="154"/>
      <c r="H16" s="154"/>
      <c r="I16" s="154"/>
      <c r="J16" s="154"/>
      <c r="K16" s="154"/>
      <c r="L16" s="154"/>
      <c r="M16" s="154"/>
    </row>
    <row r="17" spans="2:13">
      <c r="B17" s="152" t="s">
        <v>73</v>
      </c>
      <c r="C17" s="152" t="s">
        <v>36</v>
      </c>
      <c r="D17" s="153">
        <f>SUM(E17:H17)</f>
        <v>136</v>
      </c>
      <c r="E17" s="153">
        <v>102</v>
      </c>
      <c r="F17" s="153">
        <v>32</v>
      </c>
      <c r="G17" s="154">
        <v>2</v>
      </c>
      <c r="H17" s="153">
        <v>0</v>
      </c>
      <c r="I17" s="154">
        <f>SUM(J17:M17)</f>
        <v>135</v>
      </c>
      <c r="J17" s="154">
        <v>101</v>
      </c>
      <c r="K17" s="154">
        <v>33</v>
      </c>
      <c r="L17" s="154">
        <v>1</v>
      </c>
      <c r="M17" s="154">
        <v>0</v>
      </c>
    </row>
    <row r="18" spans="2:13">
      <c r="B18" s="152"/>
      <c r="C18" s="152" t="s">
        <v>37</v>
      </c>
      <c r="D18" s="153">
        <f>SUM(E18:H18)</f>
        <v>1360</v>
      </c>
      <c r="E18" s="153">
        <f>E17*10</f>
        <v>1020</v>
      </c>
      <c r="F18" s="153">
        <f>F17*10</f>
        <v>320</v>
      </c>
      <c r="G18" s="153">
        <f>G17*10</f>
        <v>20</v>
      </c>
      <c r="H18" s="154">
        <f>H17*30</f>
        <v>0</v>
      </c>
      <c r="I18" s="154">
        <f>SUM(J18:M18)</f>
        <v>1350</v>
      </c>
      <c r="J18" s="154">
        <f>J17*10</f>
        <v>1010</v>
      </c>
      <c r="K18" s="154">
        <f>K17*10</f>
        <v>330</v>
      </c>
      <c r="L18" s="154">
        <f>L17*10</f>
        <v>10</v>
      </c>
      <c r="M18" s="154">
        <f>M17*30</f>
        <v>0</v>
      </c>
    </row>
    <row r="19" spans="2:13">
      <c r="B19" s="152"/>
      <c r="C19" s="152"/>
      <c r="D19" s="153"/>
      <c r="E19" s="153"/>
      <c r="F19" s="153"/>
      <c r="G19" s="154"/>
      <c r="H19" s="154"/>
      <c r="I19" s="154"/>
      <c r="J19" s="154"/>
      <c r="K19" s="154"/>
      <c r="L19" s="154"/>
      <c r="M19" s="154"/>
    </row>
    <row r="20" spans="2:13">
      <c r="B20" s="152" t="s">
        <v>242</v>
      </c>
      <c r="C20" s="152" t="s">
        <v>36</v>
      </c>
      <c r="D20" s="153">
        <f>SUM(E20:H20)</f>
        <v>103</v>
      </c>
      <c r="E20" s="153">
        <v>76</v>
      </c>
      <c r="F20" s="153">
        <v>23</v>
      </c>
      <c r="G20" s="154">
        <v>4</v>
      </c>
      <c r="H20" s="154">
        <v>0</v>
      </c>
      <c r="I20" s="154">
        <f>SUM(J20:M20)</f>
        <v>120</v>
      </c>
      <c r="J20" s="154">
        <v>83</v>
      </c>
      <c r="K20" s="154">
        <v>33</v>
      </c>
      <c r="L20" s="154">
        <v>4</v>
      </c>
      <c r="M20" s="154">
        <v>0</v>
      </c>
    </row>
    <row r="21" spans="2:13">
      <c r="B21" s="152"/>
      <c r="C21" s="152" t="s">
        <v>37</v>
      </c>
      <c r="D21" s="153">
        <f>SUM(E21:H21)</f>
        <v>1030</v>
      </c>
      <c r="E21" s="153">
        <f>E20*10</f>
        <v>760</v>
      </c>
      <c r="F21" s="153">
        <f>F20*10</f>
        <v>230</v>
      </c>
      <c r="G21" s="153">
        <f>G20*10</f>
        <v>40</v>
      </c>
      <c r="H21" s="154">
        <f>H20*30</f>
        <v>0</v>
      </c>
      <c r="I21" s="154">
        <f>SUM(J21:M21)</f>
        <v>1200</v>
      </c>
      <c r="J21" s="154">
        <f>J20*10</f>
        <v>830</v>
      </c>
      <c r="K21" s="154">
        <f>K20*10</f>
        <v>330</v>
      </c>
      <c r="L21" s="154">
        <f>L20*10</f>
        <v>40</v>
      </c>
      <c r="M21" s="154">
        <f>M20*30</f>
        <v>0</v>
      </c>
    </row>
    <row r="22" spans="2:13">
      <c r="B22" s="152"/>
      <c r="C22" s="152"/>
      <c r="D22" s="153"/>
      <c r="E22" s="153"/>
      <c r="F22" s="153"/>
      <c r="G22" s="154"/>
      <c r="H22" s="154"/>
      <c r="I22" s="154"/>
      <c r="J22" s="154"/>
      <c r="K22" s="154"/>
      <c r="L22" s="154"/>
      <c r="M22" s="154"/>
    </row>
    <row r="23" spans="2:13">
      <c r="B23" s="152" t="s">
        <v>243</v>
      </c>
      <c r="C23" s="152" t="s">
        <v>36</v>
      </c>
      <c r="D23" s="153">
        <f>SUM(E23:H23)</f>
        <v>88</v>
      </c>
      <c r="E23" s="153">
        <v>66</v>
      </c>
      <c r="F23" s="153">
        <v>22</v>
      </c>
      <c r="G23" s="154">
        <v>0</v>
      </c>
      <c r="H23" s="154">
        <v>0</v>
      </c>
      <c r="I23" s="154">
        <f>SUM(J23:M23)</f>
        <v>77</v>
      </c>
      <c r="J23" s="154">
        <v>63</v>
      </c>
      <c r="K23" s="154">
        <v>13</v>
      </c>
      <c r="L23" s="154">
        <v>1</v>
      </c>
      <c r="M23" s="154">
        <v>0</v>
      </c>
    </row>
    <row r="24" spans="2:13">
      <c r="B24" s="152"/>
      <c r="C24" s="152" t="s">
        <v>37</v>
      </c>
      <c r="D24" s="153">
        <f>SUM(E24:H24)</f>
        <v>880</v>
      </c>
      <c r="E24" s="153">
        <f>E23*10</f>
        <v>660</v>
      </c>
      <c r="F24" s="153">
        <f>F23*10</f>
        <v>220</v>
      </c>
      <c r="G24" s="153">
        <f>G23*10</f>
        <v>0</v>
      </c>
      <c r="H24" s="154">
        <f>H23*30</f>
        <v>0</v>
      </c>
      <c r="I24" s="154">
        <f>SUM(J24:M24)</f>
        <v>770</v>
      </c>
      <c r="J24" s="154">
        <f>J23*10</f>
        <v>630</v>
      </c>
      <c r="K24" s="154">
        <f>K23*10</f>
        <v>130</v>
      </c>
      <c r="L24" s="154">
        <f>L23*10</f>
        <v>10</v>
      </c>
      <c r="M24" s="154">
        <f>M23*30</f>
        <v>0</v>
      </c>
    </row>
    <row r="25" spans="2:13">
      <c r="B25" s="152"/>
      <c r="C25" s="152"/>
      <c r="D25" s="153"/>
      <c r="E25" s="153"/>
      <c r="F25" s="153"/>
      <c r="G25" s="154"/>
      <c r="H25" s="154"/>
      <c r="I25" s="154"/>
      <c r="J25" s="154"/>
      <c r="K25" s="154"/>
      <c r="L25" s="154"/>
      <c r="M25" s="154"/>
    </row>
    <row r="26" spans="2:13">
      <c r="B26" s="152" t="s">
        <v>244</v>
      </c>
      <c r="C26" s="152" t="s">
        <v>36</v>
      </c>
      <c r="D26" s="153">
        <f>SUM(E26:H26)</f>
        <v>74</v>
      </c>
      <c r="E26" s="153">
        <v>57</v>
      </c>
      <c r="F26" s="153">
        <v>14</v>
      </c>
      <c r="G26" s="154">
        <v>3</v>
      </c>
      <c r="H26" s="154">
        <v>0</v>
      </c>
      <c r="I26" s="154">
        <f>SUM(J26:M26)</f>
        <v>63</v>
      </c>
      <c r="J26" s="154">
        <v>43</v>
      </c>
      <c r="K26" s="154">
        <v>16</v>
      </c>
      <c r="L26" s="154">
        <v>4</v>
      </c>
      <c r="M26" s="154">
        <v>0</v>
      </c>
    </row>
    <row r="27" spans="2:13">
      <c r="B27" s="152"/>
      <c r="C27" s="152" t="s">
        <v>37</v>
      </c>
      <c r="D27" s="153">
        <f>SUM(E27:H27)</f>
        <v>740</v>
      </c>
      <c r="E27" s="153">
        <f>E26*10</f>
        <v>570</v>
      </c>
      <c r="F27" s="153">
        <f>F26*10</f>
        <v>140</v>
      </c>
      <c r="G27" s="153">
        <f>G26*10</f>
        <v>30</v>
      </c>
      <c r="H27" s="154">
        <f>H26*30</f>
        <v>0</v>
      </c>
      <c r="I27" s="154">
        <f>SUM(J27:M27)</f>
        <v>630</v>
      </c>
      <c r="J27" s="154">
        <f>J26*10</f>
        <v>430</v>
      </c>
      <c r="K27" s="154">
        <f>K26*10</f>
        <v>160</v>
      </c>
      <c r="L27" s="154">
        <f>L26*10</f>
        <v>40</v>
      </c>
      <c r="M27" s="154">
        <f>M26*30</f>
        <v>0</v>
      </c>
    </row>
    <row r="28" spans="2:13">
      <c r="B28" s="152"/>
      <c r="C28" s="152"/>
      <c r="D28" s="153"/>
      <c r="E28" s="153"/>
      <c r="F28" s="153"/>
      <c r="G28" s="154"/>
      <c r="H28" s="154"/>
      <c r="I28" s="154"/>
      <c r="J28" s="154"/>
      <c r="K28" s="154"/>
      <c r="L28" s="154"/>
      <c r="M28" s="154"/>
    </row>
    <row r="29" spans="2:13">
      <c r="B29" s="152" t="s">
        <v>245</v>
      </c>
      <c r="C29" s="152" t="s">
        <v>36</v>
      </c>
      <c r="D29" s="153">
        <f>SUM(E29:H29)</f>
        <v>160</v>
      </c>
      <c r="E29" s="153">
        <v>103</v>
      </c>
      <c r="F29" s="153">
        <v>43</v>
      </c>
      <c r="G29" s="154">
        <v>13</v>
      </c>
      <c r="H29" s="154">
        <v>1</v>
      </c>
      <c r="I29" s="154">
        <f>SUM(J29:M29)</f>
        <v>149</v>
      </c>
      <c r="J29" s="154">
        <f>107+3</f>
        <v>110</v>
      </c>
      <c r="K29" s="154">
        <f>28+3</f>
        <v>31</v>
      </c>
      <c r="L29" s="154">
        <f>5+3</f>
        <v>8</v>
      </c>
      <c r="M29" s="154">
        <v>0</v>
      </c>
    </row>
    <row r="30" spans="2:13">
      <c r="B30" s="152"/>
      <c r="C30" s="152" t="s">
        <v>37</v>
      </c>
      <c r="D30" s="153">
        <f>SUM(E30:H30)</f>
        <v>1620</v>
      </c>
      <c r="E30" s="153">
        <f>E29*10</f>
        <v>1030</v>
      </c>
      <c r="F30" s="153">
        <f>F29*10</f>
        <v>430</v>
      </c>
      <c r="G30" s="153">
        <f>G29*10</f>
        <v>130</v>
      </c>
      <c r="H30" s="154">
        <f>H29*30</f>
        <v>30</v>
      </c>
      <c r="I30" s="154">
        <f>SUM(J30:M30)</f>
        <v>1490</v>
      </c>
      <c r="J30" s="154">
        <f>J29*10</f>
        <v>1100</v>
      </c>
      <c r="K30" s="154">
        <f>K29*10</f>
        <v>310</v>
      </c>
      <c r="L30" s="154">
        <f>L29*10</f>
        <v>80</v>
      </c>
      <c r="M30" s="154">
        <f>M29*30</f>
        <v>0</v>
      </c>
    </row>
    <row r="31" spans="2:13">
      <c r="B31" s="152"/>
      <c r="C31" s="152"/>
      <c r="D31" s="153"/>
      <c r="E31" s="153"/>
      <c r="F31" s="153"/>
      <c r="G31" s="154"/>
      <c r="H31" s="154"/>
      <c r="I31" s="154"/>
      <c r="J31" s="154"/>
      <c r="K31" s="154"/>
      <c r="L31" s="154"/>
      <c r="M31" s="154"/>
    </row>
    <row r="32" spans="2:13">
      <c r="B32" s="152" t="s">
        <v>246</v>
      </c>
      <c r="C32" s="152" t="s">
        <v>36</v>
      </c>
      <c r="D32" s="153">
        <f>SUM(E32:H32)</f>
        <v>94</v>
      </c>
      <c r="E32" s="153">
        <v>69</v>
      </c>
      <c r="F32" s="153">
        <v>22</v>
      </c>
      <c r="G32" s="154">
        <v>3</v>
      </c>
      <c r="H32" s="154">
        <v>0</v>
      </c>
      <c r="I32" s="154">
        <f>SUM(J32:M32)</f>
        <v>94</v>
      </c>
      <c r="J32" s="154">
        <v>70</v>
      </c>
      <c r="K32" s="154">
        <v>22</v>
      </c>
      <c r="L32" s="154">
        <v>2</v>
      </c>
      <c r="M32" s="154">
        <v>0</v>
      </c>
    </row>
    <row r="33" spans="2:13">
      <c r="B33" s="152"/>
      <c r="C33" s="152" t="s">
        <v>37</v>
      </c>
      <c r="D33" s="153">
        <f>SUM(E33:H33)</f>
        <v>940</v>
      </c>
      <c r="E33" s="153">
        <f>E32*10</f>
        <v>690</v>
      </c>
      <c r="F33" s="153">
        <f>F32*10</f>
        <v>220</v>
      </c>
      <c r="G33" s="153">
        <f>G32*10</f>
        <v>30</v>
      </c>
      <c r="H33" s="154">
        <f>H32*30</f>
        <v>0</v>
      </c>
      <c r="I33" s="154">
        <f>SUM(J33:M33)</f>
        <v>940</v>
      </c>
      <c r="J33" s="154">
        <f>J32*10</f>
        <v>700</v>
      </c>
      <c r="K33" s="154">
        <f>K32*10</f>
        <v>220</v>
      </c>
      <c r="L33" s="154">
        <f>L32*10</f>
        <v>20</v>
      </c>
      <c r="M33" s="154">
        <f>M32*30</f>
        <v>0</v>
      </c>
    </row>
    <row r="34" spans="2:13">
      <c r="B34" s="152"/>
      <c r="C34" s="152"/>
      <c r="D34" s="153"/>
      <c r="E34" s="153"/>
      <c r="F34" s="153"/>
      <c r="G34" s="154"/>
      <c r="H34" s="154"/>
      <c r="I34" s="154"/>
      <c r="J34" s="154"/>
      <c r="K34" s="154"/>
      <c r="L34" s="154"/>
      <c r="M34" s="154"/>
    </row>
    <row r="35" spans="2:13">
      <c r="B35" s="152" t="s">
        <v>247</v>
      </c>
      <c r="C35" s="152" t="s">
        <v>36</v>
      </c>
      <c r="D35" s="153">
        <f>SUM(E35:H35)</f>
        <v>62</v>
      </c>
      <c r="E35" s="153">
        <v>45</v>
      </c>
      <c r="F35" s="153">
        <v>14</v>
      </c>
      <c r="G35" s="154">
        <v>2</v>
      </c>
      <c r="H35" s="154">
        <v>1</v>
      </c>
      <c r="I35" s="154">
        <f>SUM(J35:M35)</f>
        <v>60</v>
      </c>
      <c r="J35" s="154">
        <v>38</v>
      </c>
      <c r="K35" s="154">
        <v>19</v>
      </c>
      <c r="L35" s="154">
        <v>2</v>
      </c>
      <c r="M35" s="154">
        <v>1</v>
      </c>
    </row>
    <row r="36" spans="2:13">
      <c r="B36" s="152"/>
      <c r="C36" s="152" t="s">
        <v>37</v>
      </c>
      <c r="D36" s="153">
        <f>SUM(E36:H36)</f>
        <v>640</v>
      </c>
      <c r="E36" s="153">
        <f>E35*10</f>
        <v>450</v>
      </c>
      <c r="F36" s="153">
        <f>F35*10</f>
        <v>140</v>
      </c>
      <c r="G36" s="153">
        <f>G35*10</f>
        <v>20</v>
      </c>
      <c r="H36" s="154">
        <f>H35*30</f>
        <v>30</v>
      </c>
      <c r="I36" s="154">
        <f>SUM(J36:M36)</f>
        <v>620</v>
      </c>
      <c r="J36" s="154">
        <f>J35*10</f>
        <v>380</v>
      </c>
      <c r="K36" s="154">
        <f>K35*10</f>
        <v>190</v>
      </c>
      <c r="L36" s="154">
        <f>L35*10</f>
        <v>20</v>
      </c>
      <c r="M36" s="154">
        <f>M35*30</f>
        <v>30</v>
      </c>
    </row>
    <row r="37" spans="2:13">
      <c r="B37" s="152"/>
      <c r="C37" s="152"/>
      <c r="D37" s="153"/>
      <c r="E37" s="153"/>
      <c r="F37" s="153"/>
      <c r="G37" s="154"/>
      <c r="H37" s="154"/>
      <c r="I37" s="154"/>
      <c r="J37" s="154"/>
      <c r="K37" s="154"/>
      <c r="L37" s="154"/>
      <c r="M37" s="154"/>
    </row>
    <row r="38" spans="2:13">
      <c r="B38" s="152" t="s">
        <v>248</v>
      </c>
      <c r="C38" s="152" t="s">
        <v>36</v>
      </c>
      <c r="D38" s="153">
        <f>SUM(E38:H38)</f>
        <v>120</v>
      </c>
      <c r="E38" s="153">
        <v>85</v>
      </c>
      <c r="F38" s="153">
        <v>32</v>
      </c>
      <c r="G38" s="154">
        <v>3</v>
      </c>
      <c r="H38" s="154">
        <v>0</v>
      </c>
      <c r="I38" s="154">
        <f>SUM(J38:M38)</f>
        <v>119</v>
      </c>
      <c r="J38" s="154">
        <f>69+10</f>
        <v>79</v>
      </c>
      <c r="K38" s="154">
        <f>32+3</f>
        <v>35</v>
      </c>
      <c r="L38" s="154">
        <v>5</v>
      </c>
      <c r="M38" s="154">
        <v>0</v>
      </c>
    </row>
    <row r="39" spans="2:13">
      <c r="B39" s="152"/>
      <c r="C39" s="152" t="s">
        <v>37</v>
      </c>
      <c r="D39" s="153">
        <f>SUM(E39:H39)</f>
        <v>1200</v>
      </c>
      <c r="E39" s="153">
        <f>E38*10</f>
        <v>850</v>
      </c>
      <c r="F39" s="153">
        <f>F38*10</f>
        <v>320</v>
      </c>
      <c r="G39" s="153">
        <f>G38*10</f>
        <v>30</v>
      </c>
      <c r="H39" s="154">
        <f>H38*30</f>
        <v>0</v>
      </c>
      <c r="I39" s="154">
        <f>SUM(J39:M39)</f>
        <v>1190</v>
      </c>
      <c r="J39" s="154">
        <f>J38*10</f>
        <v>790</v>
      </c>
      <c r="K39" s="154">
        <f>K38*10</f>
        <v>350</v>
      </c>
      <c r="L39" s="154">
        <f>L38*10</f>
        <v>50</v>
      </c>
      <c r="M39" s="154">
        <f>M38*30</f>
        <v>0</v>
      </c>
    </row>
    <row r="40" spans="2:13">
      <c r="B40" s="152"/>
      <c r="C40" s="152"/>
      <c r="D40" s="153"/>
      <c r="E40" s="153"/>
      <c r="F40" s="153"/>
      <c r="G40" s="154"/>
      <c r="H40" s="154"/>
      <c r="I40" s="154"/>
      <c r="J40" s="154"/>
      <c r="K40" s="154"/>
      <c r="L40" s="154"/>
      <c r="M40" s="154"/>
    </row>
    <row r="41" spans="2:13">
      <c r="B41" s="152" t="s">
        <v>249</v>
      </c>
      <c r="C41" s="152" t="s">
        <v>36</v>
      </c>
      <c r="D41" s="153">
        <f>SUM(E41:H41)</f>
        <v>146</v>
      </c>
      <c r="E41" s="153">
        <v>103</v>
      </c>
      <c r="F41" s="153">
        <v>38</v>
      </c>
      <c r="G41" s="154">
        <v>5</v>
      </c>
      <c r="H41" s="154">
        <v>0</v>
      </c>
      <c r="I41" s="154">
        <f>SUM(J41:M41)</f>
        <v>155</v>
      </c>
      <c r="J41" s="154">
        <v>111</v>
      </c>
      <c r="K41" s="154">
        <f>38+3</f>
        <v>41</v>
      </c>
      <c r="L41" s="154">
        <f>1+1</f>
        <v>2</v>
      </c>
      <c r="M41" s="154">
        <v>1</v>
      </c>
    </row>
    <row r="42" spans="2:13">
      <c r="B42" s="152"/>
      <c r="C42" s="152" t="s">
        <v>37</v>
      </c>
      <c r="D42" s="153">
        <f>SUM(E42:H42)</f>
        <v>1460</v>
      </c>
      <c r="E42" s="153">
        <f>E41*10</f>
        <v>1030</v>
      </c>
      <c r="F42" s="153">
        <f>F41*10</f>
        <v>380</v>
      </c>
      <c r="G42" s="153">
        <f>G41*10</f>
        <v>50</v>
      </c>
      <c r="H42" s="154">
        <f>H41*30</f>
        <v>0</v>
      </c>
      <c r="I42" s="154">
        <f>SUM(J42:M42)</f>
        <v>1570</v>
      </c>
      <c r="J42" s="154">
        <f>J41*10</f>
        <v>1110</v>
      </c>
      <c r="K42" s="154">
        <f>K41*10</f>
        <v>410</v>
      </c>
      <c r="L42" s="154">
        <f>L41*10</f>
        <v>20</v>
      </c>
      <c r="M42" s="154">
        <f>M41*30</f>
        <v>30</v>
      </c>
    </row>
    <row r="43" spans="2:13">
      <c r="B43" s="152"/>
      <c r="C43" s="152"/>
      <c r="D43" s="153"/>
      <c r="E43" s="153"/>
      <c r="F43" s="153"/>
      <c r="G43" s="154"/>
      <c r="H43" s="154"/>
      <c r="I43" s="154"/>
      <c r="J43" s="154"/>
      <c r="K43" s="154"/>
      <c r="L43" s="154"/>
      <c r="M43" s="154"/>
    </row>
    <row r="44" spans="2:13">
      <c r="B44" s="152" t="s">
        <v>250</v>
      </c>
      <c r="C44" s="152" t="s">
        <v>36</v>
      </c>
      <c r="D44" s="153">
        <f>SUM(E44:H44)</f>
        <v>73</v>
      </c>
      <c r="E44" s="153">
        <v>52</v>
      </c>
      <c r="F44" s="153">
        <v>19</v>
      </c>
      <c r="G44" s="154">
        <v>2</v>
      </c>
      <c r="H44" s="154">
        <v>0</v>
      </c>
      <c r="I44" s="154">
        <f>SUM(J44:M44)</f>
        <v>106</v>
      </c>
      <c r="J44" s="154">
        <v>75</v>
      </c>
      <c r="K44" s="154">
        <v>29</v>
      </c>
      <c r="L44" s="154">
        <f>1+1</f>
        <v>2</v>
      </c>
      <c r="M44" s="154">
        <v>0</v>
      </c>
    </row>
    <row r="45" spans="2:13">
      <c r="B45" s="152"/>
      <c r="C45" s="152" t="s">
        <v>37</v>
      </c>
      <c r="D45" s="153">
        <f>SUM(E45:H45)</f>
        <v>730</v>
      </c>
      <c r="E45" s="153">
        <f>E44*10</f>
        <v>520</v>
      </c>
      <c r="F45" s="153">
        <f>F44*10</f>
        <v>190</v>
      </c>
      <c r="G45" s="153">
        <f>G44*10</f>
        <v>20</v>
      </c>
      <c r="H45" s="154">
        <f>H44*30</f>
        <v>0</v>
      </c>
      <c r="I45" s="154">
        <f>SUM(J45:M45)</f>
        <v>1060</v>
      </c>
      <c r="J45" s="154">
        <f>J44*10</f>
        <v>750</v>
      </c>
      <c r="K45" s="154">
        <f>K44*10</f>
        <v>290</v>
      </c>
      <c r="L45" s="154">
        <f>L44*10</f>
        <v>20</v>
      </c>
      <c r="M45" s="154">
        <f>M44*30</f>
        <v>0</v>
      </c>
    </row>
    <row r="46" spans="2:13">
      <c r="B46" s="152"/>
      <c r="C46" s="152"/>
      <c r="D46" s="153"/>
      <c r="E46" s="153"/>
      <c r="F46" s="153"/>
      <c r="G46" s="154"/>
      <c r="H46" s="154"/>
      <c r="I46" s="154"/>
      <c r="J46" s="154"/>
      <c r="K46" s="154"/>
      <c r="L46" s="154"/>
      <c r="M46" s="154"/>
    </row>
    <row r="47" spans="2:13">
      <c r="B47" s="152" t="s">
        <v>251</v>
      </c>
      <c r="C47" s="152" t="s">
        <v>36</v>
      </c>
      <c r="D47" s="153">
        <f>SUM(E47:H47)</f>
        <v>84</v>
      </c>
      <c r="E47" s="153">
        <v>64</v>
      </c>
      <c r="F47" s="153">
        <v>18</v>
      </c>
      <c r="G47" s="154">
        <v>2</v>
      </c>
      <c r="H47" s="154">
        <v>0</v>
      </c>
      <c r="I47" s="154">
        <f>SUM(J47:M47)</f>
        <v>72</v>
      </c>
      <c r="J47" s="154">
        <v>47</v>
      </c>
      <c r="K47" s="154">
        <v>22</v>
      </c>
      <c r="L47" s="154">
        <v>3</v>
      </c>
      <c r="M47" s="154">
        <v>0</v>
      </c>
    </row>
    <row r="48" spans="2:13">
      <c r="B48" s="152"/>
      <c r="C48" s="152" t="s">
        <v>37</v>
      </c>
      <c r="D48" s="153">
        <f>SUM(E48:H48)</f>
        <v>840</v>
      </c>
      <c r="E48" s="153">
        <f>E47*10</f>
        <v>640</v>
      </c>
      <c r="F48" s="153">
        <f>F47*10</f>
        <v>180</v>
      </c>
      <c r="G48" s="153">
        <f>G47*10</f>
        <v>20</v>
      </c>
      <c r="H48" s="154">
        <f>H47*30</f>
        <v>0</v>
      </c>
      <c r="I48" s="154">
        <f>SUM(J48:M48)</f>
        <v>720</v>
      </c>
      <c r="J48" s="154">
        <f>J47*10</f>
        <v>470</v>
      </c>
      <c r="K48" s="154">
        <f>K47*10</f>
        <v>220</v>
      </c>
      <c r="L48" s="154">
        <f>L47*10</f>
        <v>30</v>
      </c>
      <c r="M48" s="154">
        <f>M47*30</f>
        <v>0</v>
      </c>
    </row>
    <row r="49" spans="2:13">
      <c r="B49" s="10"/>
      <c r="C49" s="10"/>
      <c r="D49" s="68"/>
      <c r="E49" s="68"/>
      <c r="F49" s="68"/>
      <c r="G49" s="68"/>
      <c r="H49" s="10"/>
      <c r="I49" s="10"/>
      <c r="J49" s="10"/>
      <c r="K49" s="10"/>
      <c r="L49" s="10"/>
      <c r="M49" s="10"/>
    </row>
    <row r="50" spans="2:13" s="61" customFormat="1">
      <c r="B50" s="74" t="s">
        <v>272</v>
      </c>
      <c r="C50" s="74"/>
      <c r="D50" s="74"/>
      <c r="E50" s="74"/>
    </row>
    <row r="51" spans="2:13">
      <c r="B51" s="60" t="s">
        <v>193</v>
      </c>
    </row>
  </sheetData>
  <mergeCells count="3">
    <mergeCell ref="L3:M3"/>
    <mergeCell ref="I4:M4"/>
    <mergeCell ref="D4:H4"/>
  </mergeCells>
  <phoneticPr fontId="3"/>
  <pageMargins left="0.19685039370078741" right="0.19685039370078741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9"/>
  <sheetViews>
    <sheetView view="pageBreakPreview" zoomScaleNormal="100" zoomScaleSheetLayoutView="100" workbookViewId="0">
      <selection activeCell="F2" sqref="F2"/>
    </sheetView>
  </sheetViews>
  <sheetFormatPr defaultRowHeight="13.5"/>
  <cols>
    <col min="1" max="1" width="9.5" style="7" customWidth="1"/>
    <col min="2" max="2" width="11.375" style="7" customWidth="1"/>
    <col min="3" max="3" width="9.75" style="7" bestFit="1" customWidth="1"/>
    <col min="4" max="4" width="9.625" style="7" customWidth="1"/>
    <col min="5" max="5" width="11.625" style="7" customWidth="1"/>
    <col min="6" max="6" width="7" style="7" customWidth="1"/>
    <col min="7" max="7" width="5.125" style="7" customWidth="1"/>
    <col min="8" max="8" width="3.25" style="7" customWidth="1"/>
    <col min="9" max="9" width="7.75" style="7" customWidth="1"/>
    <col min="10" max="10" width="5.125" style="7" customWidth="1"/>
    <col min="11" max="11" width="3.25" style="7" customWidth="1"/>
    <col min="12" max="12" width="5.125" style="7" customWidth="1"/>
    <col min="13" max="13" width="3.25" style="7" customWidth="1"/>
    <col min="14" max="14" width="5.125" style="7" customWidth="1"/>
    <col min="15" max="15" width="3.75" style="7" customWidth="1"/>
    <col min="16" max="16" width="5.125" style="7" customWidth="1"/>
    <col min="17" max="17" width="3.25" style="7" customWidth="1"/>
    <col min="18" max="18" width="5.125" style="7" customWidth="1"/>
    <col min="19" max="19" width="3.25" style="7" customWidth="1"/>
    <col min="20" max="20" width="5.125" style="7" customWidth="1"/>
    <col min="21" max="21" width="9.125" style="7" bestFit="1" customWidth="1"/>
    <col min="22" max="22" width="10.25" style="7" customWidth="1"/>
    <col min="23" max="23" width="9.75" style="7" customWidth="1"/>
    <col min="24" max="16384" width="9" style="7"/>
  </cols>
  <sheetData>
    <row r="2" spans="2:23">
      <c r="B2" s="60" t="s">
        <v>220</v>
      </c>
    </row>
    <row r="3" spans="2:2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2:23">
      <c r="C4" s="39"/>
      <c r="D4" s="189" t="s">
        <v>129</v>
      </c>
      <c r="E4" s="191"/>
      <c r="F4" s="190"/>
      <c r="G4" s="9"/>
      <c r="H4" s="21"/>
      <c r="I4" s="21" t="s">
        <v>130</v>
      </c>
      <c r="J4" s="21" t="s">
        <v>131</v>
      </c>
      <c r="K4" s="21" t="s">
        <v>132</v>
      </c>
      <c r="L4" s="21" t="s">
        <v>133</v>
      </c>
      <c r="M4" s="21" t="s">
        <v>134</v>
      </c>
      <c r="N4" s="21" t="s">
        <v>135</v>
      </c>
      <c r="O4" s="21" t="s">
        <v>136</v>
      </c>
      <c r="P4" s="21"/>
      <c r="Q4" s="21"/>
      <c r="R4" s="21"/>
      <c r="S4" s="21"/>
      <c r="T4" s="22"/>
      <c r="U4" s="189" t="s">
        <v>137</v>
      </c>
      <c r="V4" s="190"/>
      <c r="W4" s="6" t="s">
        <v>138</v>
      </c>
    </row>
    <row r="5" spans="2:23">
      <c r="B5" s="6" t="s">
        <v>0</v>
      </c>
      <c r="C5" s="29" t="s">
        <v>139</v>
      </c>
      <c r="D5" s="28" t="s">
        <v>140</v>
      </c>
      <c r="E5" s="28" t="s">
        <v>141</v>
      </c>
      <c r="F5" s="28" t="s">
        <v>142</v>
      </c>
      <c r="G5" s="6" t="s">
        <v>12</v>
      </c>
      <c r="H5" s="6"/>
      <c r="I5" s="28" t="s">
        <v>13</v>
      </c>
      <c r="J5" s="6" t="s">
        <v>14</v>
      </c>
      <c r="K5" s="6"/>
      <c r="L5" s="23" t="s">
        <v>15</v>
      </c>
      <c r="M5" s="27"/>
      <c r="N5" s="23" t="s">
        <v>16</v>
      </c>
      <c r="O5" s="27"/>
      <c r="P5" s="23" t="s">
        <v>17</v>
      </c>
      <c r="Q5" s="27"/>
      <c r="R5" s="23" t="s">
        <v>18</v>
      </c>
      <c r="S5" s="27"/>
      <c r="T5" s="28" t="s">
        <v>143</v>
      </c>
      <c r="U5" s="6" t="s">
        <v>144</v>
      </c>
      <c r="V5" s="28" t="s">
        <v>145</v>
      </c>
      <c r="W5" s="6" t="s">
        <v>157</v>
      </c>
    </row>
    <row r="6" spans="2:23">
      <c r="B6" s="20"/>
      <c r="C6" s="30" t="s">
        <v>146</v>
      </c>
      <c r="D6" s="30" t="s">
        <v>146</v>
      </c>
      <c r="E6" s="30" t="s">
        <v>147</v>
      </c>
      <c r="F6" s="30" t="s">
        <v>158</v>
      </c>
      <c r="G6" s="20" t="s">
        <v>148</v>
      </c>
      <c r="H6" s="20"/>
      <c r="I6" s="30" t="s">
        <v>148</v>
      </c>
      <c r="J6" s="20" t="s">
        <v>148</v>
      </c>
      <c r="K6" s="20"/>
      <c r="L6" s="19" t="s">
        <v>148</v>
      </c>
      <c r="M6" s="20"/>
      <c r="N6" s="19" t="s">
        <v>148</v>
      </c>
      <c r="O6" s="20"/>
      <c r="P6" s="19" t="s">
        <v>148</v>
      </c>
      <c r="Q6" s="20"/>
      <c r="R6" s="19" t="s">
        <v>148</v>
      </c>
      <c r="S6" s="20"/>
      <c r="T6" s="30" t="s">
        <v>148</v>
      </c>
      <c r="U6" s="20" t="s">
        <v>146</v>
      </c>
      <c r="V6" s="30" t="s">
        <v>149</v>
      </c>
      <c r="W6" s="20" t="s">
        <v>159</v>
      </c>
    </row>
    <row r="7" spans="2:23">
      <c r="Q7" s="25"/>
    </row>
    <row r="8" spans="2:23">
      <c r="B8" s="61" t="s">
        <v>174</v>
      </c>
      <c r="C8" s="70">
        <v>119543</v>
      </c>
      <c r="D8" s="70">
        <v>24033</v>
      </c>
      <c r="E8" s="70">
        <v>12016500</v>
      </c>
      <c r="F8" s="71">
        <v>20.100000000000001</v>
      </c>
      <c r="G8" s="63">
        <v>3</v>
      </c>
      <c r="H8" s="63"/>
      <c r="I8" s="175" t="s">
        <v>212</v>
      </c>
      <c r="J8" s="72">
        <v>19</v>
      </c>
      <c r="K8" s="167" t="s">
        <v>166</v>
      </c>
      <c r="L8" s="72">
        <v>28</v>
      </c>
      <c r="M8" s="170" t="s">
        <v>166</v>
      </c>
      <c r="N8" s="72">
        <v>55</v>
      </c>
      <c r="O8" s="170"/>
      <c r="P8" s="72">
        <v>91</v>
      </c>
      <c r="Q8" s="170" t="s">
        <v>166</v>
      </c>
      <c r="R8" s="72">
        <v>90</v>
      </c>
      <c r="S8" s="72"/>
      <c r="T8" s="64" t="s">
        <v>155</v>
      </c>
      <c r="U8" s="70">
        <v>286</v>
      </c>
      <c r="V8" s="70">
        <v>10955</v>
      </c>
      <c r="W8" s="73">
        <v>91.2</v>
      </c>
    </row>
    <row r="9" spans="2:23">
      <c r="B9" s="61" t="s">
        <v>184</v>
      </c>
      <c r="C9" s="93">
        <v>121084</v>
      </c>
      <c r="D9" s="93">
        <v>23956</v>
      </c>
      <c r="E9" s="93">
        <v>11978000</v>
      </c>
      <c r="F9" s="91">
        <v>19.7</v>
      </c>
      <c r="G9" s="96">
        <v>2</v>
      </c>
      <c r="H9" s="96"/>
      <c r="I9" s="171" t="s">
        <v>212</v>
      </c>
      <c r="J9" s="114">
        <v>20</v>
      </c>
      <c r="K9" s="168" t="s">
        <v>172</v>
      </c>
      <c r="L9" s="114">
        <v>25</v>
      </c>
      <c r="M9" s="171" t="s">
        <v>166</v>
      </c>
      <c r="N9" s="114">
        <v>47</v>
      </c>
      <c r="O9" s="171"/>
      <c r="P9" s="114">
        <v>67</v>
      </c>
      <c r="Q9" s="171"/>
      <c r="R9" s="114">
        <v>80</v>
      </c>
      <c r="S9" s="114"/>
      <c r="T9" s="92" t="s">
        <v>156</v>
      </c>
      <c r="U9" s="93">
        <v>244</v>
      </c>
      <c r="V9" s="93">
        <v>10660</v>
      </c>
      <c r="W9" s="115">
        <v>89</v>
      </c>
    </row>
    <row r="10" spans="2:23">
      <c r="B10" s="60" t="s">
        <v>197</v>
      </c>
      <c r="C10" s="70">
        <v>123254</v>
      </c>
      <c r="D10" s="70">
        <v>23350</v>
      </c>
      <c r="E10" s="70">
        <v>11675000</v>
      </c>
      <c r="F10" s="71">
        <v>18.899999999999999</v>
      </c>
      <c r="G10" s="63">
        <v>2</v>
      </c>
      <c r="H10" s="63"/>
      <c r="I10" s="175" t="s">
        <v>212</v>
      </c>
      <c r="J10" s="72">
        <v>16</v>
      </c>
      <c r="K10" s="167"/>
      <c r="L10" s="72">
        <v>30</v>
      </c>
      <c r="M10" s="170"/>
      <c r="N10" s="72">
        <v>44</v>
      </c>
      <c r="O10" s="170"/>
      <c r="P10" s="72">
        <v>65</v>
      </c>
      <c r="Q10" s="170"/>
      <c r="R10" s="72">
        <v>86</v>
      </c>
      <c r="S10" s="72"/>
      <c r="T10" s="84" t="s">
        <v>212</v>
      </c>
      <c r="U10" s="70">
        <f>SUM(G10:R10)</f>
        <v>243</v>
      </c>
      <c r="V10" s="70">
        <v>11125</v>
      </c>
      <c r="W10" s="73">
        <v>95.3</v>
      </c>
    </row>
    <row r="11" spans="2:23" s="61" customFormat="1">
      <c r="B11" s="60" t="s">
        <v>205</v>
      </c>
      <c r="C11" s="69">
        <v>124624</v>
      </c>
      <c r="D11" s="66">
        <v>23285</v>
      </c>
      <c r="E11" s="66">
        <f>D11*500</f>
        <v>11642500</v>
      </c>
      <c r="F11" s="73">
        <v>18.7</v>
      </c>
      <c r="G11" s="126">
        <v>5</v>
      </c>
      <c r="H11" s="126"/>
      <c r="I11" s="175" t="s">
        <v>212</v>
      </c>
      <c r="J11" s="126">
        <v>10</v>
      </c>
      <c r="K11" s="138"/>
      <c r="L11" s="126">
        <v>34</v>
      </c>
      <c r="M11" s="169" t="s">
        <v>165</v>
      </c>
      <c r="N11" s="126">
        <v>62</v>
      </c>
      <c r="O11" s="173"/>
      <c r="P11" s="126">
        <v>68</v>
      </c>
      <c r="Q11" s="174">
        <v>-3</v>
      </c>
      <c r="R11" s="126">
        <v>81</v>
      </c>
      <c r="T11" s="84" t="s">
        <v>212</v>
      </c>
      <c r="U11" s="70">
        <v>260</v>
      </c>
      <c r="V11" s="69">
        <v>14560</v>
      </c>
      <c r="W11" s="73">
        <v>125.1</v>
      </c>
    </row>
    <row r="12" spans="2:23" s="61" customFormat="1">
      <c r="B12" s="60" t="s">
        <v>224</v>
      </c>
      <c r="C12" s="69">
        <v>125879</v>
      </c>
      <c r="D12" s="66">
        <v>15254</v>
      </c>
      <c r="E12" s="66">
        <v>7627000</v>
      </c>
      <c r="F12" s="73">
        <v>12.1</v>
      </c>
      <c r="G12" s="125" t="s">
        <v>212</v>
      </c>
      <c r="H12" s="126"/>
      <c r="I12" s="175" t="s">
        <v>212</v>
      </c>
      <c r="J12" s="126">
        <v>22</v>
      </c>
      <c r="K12" s="138"/>
      <c r="L12" s="126">
        <v>23</v>
      </c>
      <c r="M12" s="172" t="s">
        <v>172</v>
      </c>
      <c r="N12" s="126">
        <v>50</v>
      </c>
      <c r="O12" s="173"/>
      <c r="P12" s="126">
        <v>46</v>
      </c>
      <c r="Q12" s="172" t="s">
        <v>165</v>
      </c>
      <c r="R12" s="126">
        <v>57</v>
      </c>
      <c r="S12" s="172" t="s">
        <v>166</v>
      </c>
      <c r="T12" s="84" t="s">
        <v>212</v>
      </c>
      <c r="U12" s="70">
        <v>198</v>
      </c>
      <c r="V12" s="69">
        <v>8620</v>
      </c>
      <c r="W12" s="73">
        <v>113</v>
      </c>
    </row>
    <row r="13" spans="2:23" s="61" customFormat="1">
      <c r="B13" s="60" t="s">
        <v>260</v>
      </c>
      <c r="C13" s="69">
        <v>134529</v>
      </c>
      <c r="D13" s="66">
        <v>14702</v>
      </c>
      <c r="E13" s="66">
        <v>7351000</v>
      </c>
      <c r="F13" s="73">
        <v>10.9</v>
      </c>
      <c r="G13" s="125" t="s">
        <v>212</v>
      </c>
      <c r="H13" s="126"/>
      <c r="I13" s="170" t="s">
        <v>273</v>
      </c>
      <c r="J13" s="126">
        <v>3</v>
      </c>
      <c r="K13" s="138"/>
      <c r="L13" s="126">
        <v>9</v>
      </c>
      <c r="M13" s="172"/>
      <c r="N13" s="126">
        <v>30</v>
      </c>
      <c r="O13" s="173">
        <v>-1</v>
      </c>
      <c r="P13" s="126">
        <v>37</v>
      </c>
      <c r="Q13" s="172">
        <v>-1</v>
      </c>
      <c r="R13" s="126">
        <v>55</v>
      </c>
      <c r="S13" s="172"/>
      <c r="T13" s="64" t="s">
        <v>273</v>
      </c>
      <c r="U13" s="70">
        <v>201</v>
      </c>
      <c r="V13" s="69">
        <v>7460</v>
      </c>
      <c r="W13" s="73">
        <v>101.5</v>
      </c>
    </row>
    <row r="14" spans="2:23" s="61" customFormat="1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2:23" s="61" customFormat="1">
      <c r="B15" s="211" t="s">
        <v>178</v>
      </c>
      <c r="C15" s="211"/>
    </row>
    <row r="16" spans="2:23">
      <c r="B16" s="61" t="s">
        <v>19</v>
      </c>
      <c r="C16" s="61"/>
      <c r="D16" s="61"/>
      <c r="E16" s="61"/>
      <c r="F16" s="61"/>
      <c r="G16" s="61"/>
      <c r="H16" s="61"/>
    </row>
    <row r="17" spans="2:8">
      <c r="B17" s="61" t="s">
        <v>239</v>
      </c>
      <c r="C17" s="61"/>
      <c r="D17" s="61"/>
      <c r="E17" s="61"/>
      <c r="F17" s="61"/>
      <c r="G17" s="61"/>
      <c r="H17" s="61"/>
    </row>
    <row r="18" spans="2:8">
      <c r="B18" s="61" t="s">
        <v>240</v>
      </c>
      <c r="C18" s="61"/>
      <c r="D18" s="61"/>
      <c r="E18" s="61"/>
      <c r="F18" s="61"/>
      <c r="G18" s="61"/>
      <c r="H18" s="61"/>
    </row>
    <row r="19" spans="2:8">
      <c r="B19" s="7" t="s">
        <v>20</v>
      </c>
    </row>
  </sheetData>
  <customSheetViews>
    <customSheetView guid="{80AB8525-8D06-4A7F-8E5D-52DAB679441E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1"/>
      <headerFooter alignWithMargins="0"/>
    </customSheetView>
    <customSheetView guid="{9A0E68D7-78D9-4A9B-8E4F-368CBDF3FD58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  <customSheetView guid="{F793E075-B54B-4E38-BD7E-6A5F9E70D873}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3"/>
      <headerFooter alignWithMargins="0"/>
    </customSheetView>
    <customSheetView guid="{16D3AEA1-C58B-44C6-B442-FC4AA41BDDAD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4"/>
      <headerFooter alignWithMargins="0"/>
    </customSheetView>
    <customSheetView guid="{47A914D8-F3D7-4CCE-8F05-12604993C213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5"/>
      <headerFooter alignWithMargins="0"/>
    </customSheetView>
    <customSheetView guid="{63F51BF0-97F1-49B8-827D-E867DC8DF60C}" showPageBreaks="1">
      <selection activeCell="V15" sqref="V15"/>
      <pageMargins left="0.78740157480314965" right="0.78740157480314965" top="0.98425196850393704" bottom="0.98425196850393704" header="0.51181102362204722" footer="0.51181102362204722"/>
      <pageSetup paperSize="9" scale="80" orientation="landscape" horizontalDpi="400" verticalDpi="400" r:id="rId6"/>
      <headerFooter alignWithMargins="0"/>
    </customSheetView>
    <customSheetView guid="{5FDF4A08-E732-44A6-96F1-B45191B37F05}">
      <selection activeCell="F24" sqref="F24"/>
      <pageMargins left="0.78700000000000003" right="0.78700000000000003" top="0.98399999999999999" bottom="0.98399999999999999" header="0.51200000000000001" footer="0.51200000000000001"/>
      <pageSetup paperSize="9" orientation="portrait" r:id="rId7"/>
      <headerFooter alignWithMargins="0"/>
    </customSheetView>
  </customSheetViews>
  <mergeCells count="3">
    <mergeCell ref="D4:F4"/>
    <mergeCell ref="B15:C15"/>
    <mergeCell ref="U4:V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8"/>
  <headerFooter alignWithMargins="0"/>
  <colBreaks count="1" manualBreakCount="1">
    <brk id="11" max="19" man="1"/>
  </colBreaks>
  <ignoredErrors>
    <ignoredError sqref="H10 H8 J8:T8 H9 J9:T9 J10:L10 N10:S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78(1)</vt:lpstr>
      <vt:lpstr>78(2)</vt:lpstr>
      <vt:lpstr>78(3)</vt:lpstr>
      <vt:lpstr>79-80</vt:lpstr>
      <vt:lpstr>81-82</vt:lpstr>
      <vt:lpstr>83</vt:lpstr>
      <vt:lpstr>84</vt:lpstr>
      <vt:lpstr>85</vt:lpstr>
      <vt:lpstr>86</vt:lpstr>
      <vt:lpstr>87</vt:lpstr>
      <vt:lpstr>88 (1)</vt:lpstr>
      <vt:lpstr>88 (2)</vt:lpstr>
      <vt:lpstr>89</vt:lpstr>
      <vt:lpstr>'79-80'!Print_Area</vt:lpstr>
      <vt:lpstr>'84'!Print_Area</vt:lpstr>
      <vt:lpstr>'87'!Print_Area</vt:lpstr>
      <vt:lpstr>'88 (2)'!Print_Area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2015-03-16T06:06:09Z</cp:lastPrinted>
  <dcterms:created xsi:type="dcterms:W3CDTF">1997-10-07T02:57:17Z</dcterms:created>
  <dcterms:modified xsi:type="dcterms:W3CDTF">2016-03-23T04:50:31Z</dcterms:modified>
</cp:coreProperties>
</file>