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X推進G\C04-3データ棚卸\5050511_棚卸データ収集\各課提出データ\集計表へ反映済（提供データ）\318-319_保険年金課\"/>
    </mc:Choice>
  </mc:AlternateContent>
  <xr:revisionPtr revIDLastSave="0" documentId="13_ncr:1_{3A68B5C8-3364-423A-A633-E5ABEC0FB003}" xr6:coauthVersionLast="47" xr6:coauthVersionMax="47" xr10:uidLastSave="{00000000-0000-0000-0000-000000000000}"/>
  <bookViews>
    <workbookView xWindow="1140" yWindow="1140" windowWidth="17510" windowHeight="9970" xr2:uid="{00000000-000D-0000-FFFF-FFFF00000000}"/>
  </bookViews>
  <sheets>
    <sheet name="04(03実績)" sheetId="3" r:id="rId1"/>
  </sheets>
  <definedNames>
    <definedName name="_xlnm.Print_Area" localSheetId="0">'04(03実績)'!$B$1:$K$59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6" i="3" l="1"/>
  <c r="I45" i="3"/>
  <c r="I32" i="3"/>
  <c r="I55" i="3" s="1"/>
  <c r="I30" i="3"/>
  <c r="I26" i="3"/>
  <c r="I18" i="3"/>
  <c r="I11" i="3"/>
  <c r="I5" i="3"/>
  <c r="I28" i="3" s="1"/>
  <c r="J6" i="3"/>
  <c r="L45" i="3"/>
  <c r="L32" i="3"/>
  <c r="L55" i="3" s="1"/>
  <c r="L30" i="3"/>
  <c r="L26" i="3"/>
  <c r="L18" i="3"/>
  <c r="L11" i="3"/>
  <c r="L5" i="3"/>
  <c r="L28" i="3" s="1"/>
  <c r="L57" i="3" l="1"/>
  <c r="I57" i="3"/>
  <c r="K43" i="3"/>
  <c r="J43" i="3"/>
  <c r="H43" i="3"/>
  <c r="G43" i="3"/>
  <c r="F45" i="3" l="1"/>
  <c r="H45" i="3" s="1"/>
  <c r="F32" i="3"/>
  <c r="F55" i="3" s="1"/>
  <c r="H55" i="3" s="1"/>
  <c r="K45" i="3"/>
  <c r="J45" i="3"/>
  <c r="K15" i="3"/>
  <c r="J15" i="3"/>
  <c r="H15" i="3"/>
  <c r="G15" i="3"/>
  <c r="K14" i="3"/>
  <c r="J14" i="3"/>
  <c r="H14" i="3"/>
  <c r="G14" i="3"/>
  <c r="K16" i="3"/>
  <c r="J16" i="3"/>
  <c r="H16" i="3"/>
  <c r="G16" i="3"/>
  <c r="K59" i="3"/>
  <c r="J59" i="3"/>
  <c r="G59" i="3"/>
  <c r="J58" i="3"/>
  <c r="G58" i="3"/>
  <c r="K54" i="3"/>
  <c r="J54" i="3"/>
  <c r="H54" i="3"/>
  <c r="G54" i="3"/>
  <c r="K53" i="3"/>
  <c r="J53" i="3"/>
  <c r="H53" i="3"/>
  <c r="G53" i="3"/>
  <c r="K52" i="3"/>
  <c r="J52" i="3"/>
  <c r="H52" i="3"/>
  <c r="G52" i="3"/>
  <c r="K51" i="3"/>
  <c r="J51" i="3"/>
  <c r="H51" i="3"/>
  <c r="G51" i="3"/>
  <c r="K50" i="3"/>
  <c r="J50" i="3"/>
  <c r="H50" i="3"/>
  <c r="G50" i="3"/>
  <c r="K49" i="3"/>
  <c r="J49" i="3"/>
  <c r="H49" i="3"/>
  <c r="G49" i="3"/>
  <c r="K48" i="3"/>
  <c r="J48" i="3"/>
  <c r="H48" i="3"/>
  <c r="G48" i="3"/>
  <c r="K47" i="3"/>
  <c r="J47" i="3"/>
  <c r="H47" i="3"/>
  <c r="G47" i="3"/>
  <c r="K46" i="3"/>
  <c r="J46" i="3"/>
  <c r="H46" i="3"/>
  <c r="G46" i="3"/>
  <c r="K42" i="3"/>
  <c r="J42" i="3"/>
  <c r="H42" i="3"/>
  <c r="G42" i="3"/>
  <c r="K44" i="3"/>
  <c r="J44" i="3"/>
  <c r="H44" i="3"/>
  <c r="G44" i="3"/>
  <c r="K41" i="3"/>
  <c r="J41" i="3"/>
  <c r="H41" i="3"/>
  <c r="G41" i="3"/>
  <c r="K40" i="3"/>
  <c r="J40" i="3"/>
  <c r="H40" i="3"/>
  <c r="G40" i="3"/>
  <c r="K39" i="3"/>
  <c r="J39" i="3"/>
  <c r="H39" i="3"/>
  <c r="G39" i="3"/>
  <c r="K38" i="3"/>
  <c r="J38" i="3"/>
  <c r="H38" i="3"/>
  <c r="G38" i="3"/>
  <c r="K37" i="3"/>
  <c r="J37" i="3"/>
  <c r="H37" i="3"/>
  <c r="G37" i="3"/>
  <c r="K36" i="3"/>
  <c r="J36" i="3"/>
  <c r="H36" i="3"/>
  <c r="G36" i="3"/>
  <c r="K35" i="3"/>
  <c r="J35" i="3"/>
  <c r="H35" i="3"/>
  <c r="G35" i="3"/>
  <c r="K34" i="3"/>
  <c r="J34" i="3"/>
  <c r="H34" i="3"/>
  <c r="G34" i="3"/>
  <c r="K33" i="3"/>
  <c r="J33" i="3"/>
  <c r="H33" i="3"/>
  <c r="G33" i="3"/>
  <c r="K32" i="3"/>
  <c r="K31" i="3"/>
  <c r="J31" i="3"/>
  <c r="H31" i="3"/>
  <c r="G31" i="3"/>
  <c r="F30" i="3"/>
  <c r="K27" i="3"/>
  <c r="J27" i="3"/>
  <c r="H27" i="3"/>
  <c r="G27" i="3"/>
  <c r="F26" i="3"/>
  <c r="H26" i="3" s="1"/>
  <c r="K25" i="3"/>
  <c r="J25" i="3"/>
  <c r="H25" i="3"/>
  <c r="G25" i="3"/>
  <c r="K24" i="3"/>
  <c r="J24" i="3"/>
  <c r="H24" i="3"/>
  <c r="G24" i="3"/>
  <c r="K23" i="3"/>
  <c r="J23" i="3"/>
  <c r="H23" i="3"/>
  <c r="G23" i="3"/>
  <c r="K22" i="3"/>
  <c r="J22" i="3"/>
  <c r="H22" i="3"/>
  <c r="G22" i="3"/>
  <c r="K21" i="3"/>
  <c r="J21" i="3"/>
  <c r="H21" i="3"/>
  <c r="G21" i="3"/>
  <c r="K20" i="3"/>
  <c r="J20" i="3"/>
  <c r="H20" i="3"/>
  <c r="G20" i="3"/>
  <c r="K19" i="3"/>
  <c r="J19" i="3"/>
  <c r="H19" i="3"/>
  <c r="G19" i="3"/>
  <c r="K18" i="3"/>
  <c r="F18" i="3"/>
  <c r="K17" i="3"/>
  <c r="J17" i="3"/>
  <c r="H17" i="3"/>
  <c r="G17" i="3"/>
  <c r="K13" i="3"/>
  <c r="J13" i="3"/>
  <c r="H13" i="3"/>
  <c r="G13" i="3"/>
  <c r="K12" i="3"/>
  <c r="J12" i="3"/>
  <c r="H12" i="3"/>
  <c r="G12" i="3"/>
  <c r="F11" i="3"/>
  <c r="H11" i="3" s="1"/>
  <c r="J10" i="3"/>
  <c r="K10" i="3"/>
  <c r="G10" i="3"/>
  <c r="K9" i="3"/>
  <c r="J9" i="3"/>
  <c r="H9" i="3"/>
  <c r="G9" i="3"/>
  <c r="K8" i="3"/>
  <c r="J8" i="3"/>
  <c r="H8" i="3"/>
  <c r="G8" i="3"/>
  <c r="K7" i="3"/>
  <c r="J7" i="3"/>
  <c r="H7" i="3"/>
  <c r="G7" i="3"/>
  <c r="K6" i="3"/>
  <c r="H6" i="3"/>
  <c r="F5" i="3"/>
  <c r="H5" i="3" s="1"/>
  <c r="G45" i="3" l="1"/>
  <c r="F28" i="3"/>
  <c r="G26" i="3"/>
  <c r="G11" i="3"/>
  <c r="J18" i="3"/>
  <c r="J32" i="3"/>
  <c r="J11" i="3"/>
  <c r="G18" i="3"/>
  <c r="J26" i="3"/>
  <c r="K28" i="3"/>
  <c r="G5" i="3"/>
  <c r="K5" i="3"/>
  <c r="K11" i="3"/>
  <c r="H18" i="3"/>
  <c r="K26" i="3"/>
  <c r="H32" i="3"/>
  <c r="H10" i="3"/>
  <c r="J5" i="3"/>
  <c r="G32" i="3"/>
  <c r="J28" i="3" l="1"/>
  <c r="K55" i="3"/>
  <c r="G55" i="3"/>
  <c r="F57" i="3"/>
  <c r="H57" i="3" s="1"/>
  <c r="H28" i="3"/>
  <c r="J57" i="3"/>
  <c r="G28" i="3"/>
  <c r="J55" i="3"/>
  <c r="K57" i="3" l="1"/>
  <c r="G57" i="3"/>
</calcChain>
</file>

<file path=xl/sharedStrings.xml><?xml version="1.0" encoding="utf-8"?>
<sst xmlns="http://schemas.openxmlformats.org/spreadsheetml/2006/main" count="74" uniqueCount="57">
  <si>
    <t>１人あたり</t>
    <rPh sb="1" eb="2">
      <t>ニン</t>
    </rPh>
    <phoneticPr fontId="2"/>
  </si>
  <si>
    <t>９．経理状況</t>
    <rPh sb="2" eb="4">
      <t>ケイリ</t>
    </rPh>
    <rPh sb="4" eb="6">
      <t>ジョウキョウ</t>
    </rPh>
    <phoneticPr fontId="2"/>
  </si>
  <si>
    <t>＜歳入＞　項目</t>
    <rPh sb="1" eb="3">
      <t>サイニュウ</t>
    </rPh>
    <rPh sb="5" eb="7">
      <t>コウモク</t>
    </rPh>
    <phoneticPr fontId="2"/>
  </si>
  <si>
    <t>前年比</t>
    <rPh sb="0" eb="3">
      <t>ゼンネンヒ</t>
    </rPh>
    <phoneticPr fontId="2"/>
  </si>
  <si>
    <t xml:space="preserve"> 国民健康保険料</t>
    <rPh sb="1" eb="3">
      <t>コクミン</t>
    </rPh>
    <rPh sb="3" eb="8">
      <t>ケンコウホケンリョウ</t>
    </rPh>
    <phoneticPr fontId="2"/>
  </si>
  <si>
    <t>一般</t>
    <rPh sb="0" eb="2">
      <t>イッパン</t>
    </rPh>
    <phoneticPr fontId="2"/>
  </si>
  <si>
    <t>現年度分　</t>
    <rPh sb="0" eb="1">
      <t>ゲン</t>
    </rPh>
    <rPh sb="1" eb="3">
      <t>ネンド</t>
    </rPh>
    <rPh sb="3" eb="4">
      <t>ブン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</si>
  <si>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</si>
  <si>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退職</t>
    <rPh sb="0" eb="2">
      <t>タイショク</t>
    </rPh>
    <phoneticPr fontId="2"/>
  </si>
  <si>
    <t xml:space="preserve"> 国庫支出金</t>
    <rPh sb="1" eb="6">
      <t>コッコシシュツキン</t>
    </rPh>
    <phoneticPr fontId="2"/>
  </si>
  <si>
    <t xml:space="preserve"> 県支出金</t>
    <rPh sb="1" eb="2">
      <t>ケン</t>
    </rPh>
    <rPh sb="2" eb="5">
      <t>シシュツキン</t>
    </rPh>
    <phoneticPr fontId="2"/>
  </si>
  <si>
    <t xml:space="preserve"> 繰入金</t>
    <rPh sb="1" eb="3">
      <t>クリイレ</t>
    </rPh>
    <rPh sb="3" eb="4">
      <t>キン</t>
    </rPh>
    <phoneticPr fontId="2"/>
  </si>
  <si>
    <t>保険基盤安定</t>
    <rPh sb="0" eb="2">
      <t>ホケン</t>
    </rPh>
    <rPh sb="2" eb="4">
      <t>キバン</t>
    </rPh>
    <rPh sb="4" eb="6">
      <t>アンテイ</t>
    </rPh>
    <phoneticPr fontId="2"/>
  </si>
  <si>
    <t>職員給与費等</t>
    <rPh sb="0" eb="2">
      <t>ショクイン</t>
    </rPh>
    <rPh sb="2" eb="4">
      <t>キュウヨ</t>
    </rPh>
    <rPh sb="4" eb="5">
      <t>ヒ</t>
    </rPh>
    <rPh sb="5" eb="6">
      <t>トウ</t>
    </rPh>
    <phoneticPr fontId="2"/>
  </si>
  <si>
    <t>出産育児一時金等</t>
    <rPh sb="0" eb="2">
      <t>シュッサン</t>
    </rPh>
    <rPh sb="2" eb="4">
      <t>イクジ</t>
    </rPh>
    <rPh sb="4" eb="7">
      <t>イチジキン</t>
    </rPh>
    <rPh sb="7" eb="8">
      <t>トウ</t>
    </rPh>
    <phoneticPr fontId="2"/>
  </si>
  <si>
    <t>財政安定化支援事業</t>
    <rPh sb="0" eb="2">
      <t>ザイセイ</t>
    </rPh>
    <rPh sb="2" eb="5">
      <t>アンテイカ</t>
    </rPh>
    <rPh sb="5" eb="7">
      <t>シエン</t>
    </rPh>
    <rPh sb="7" eb="9">
      <t>ジギョウ</t>
    </rPh>
    <phoneticPr fontId="2"/>
  </si>
  <si>
    <t>その他一般会計</t>
    <rPh sb="2" eb="3">
      <t>タ</t>
    </rPh>
    <rPh sb="3" eb="5">
      <t>イッパン</t>
    </rPh>
    <rPh sb="5" eb="7">
      <t>カイケイ</t>
    </rPh>
    <phoneticPr fontId="2"/>
  </si>
  <si>
    <t>基金繰入金</t>
    <rPh sb="0" eb="2">
      <t>キキン</t>
    </rPh>
    <rPh sb="2" eb="4">
      <t>クリイレ</t>
    </rPh>
    <rPh sb="4" eb="5">
      <t>キン</t>
    </rPh>
    <phoneticPr fontId="2"/>
  </si>
  <si>
    <t xml:space="preserve"> 繰越金</t>
    <rPh sb="1" eb="3">
      <t>クリコシ</t>
    </rPh>
    <rPh sb="3" eb="4">
      <t>キン</t>
    </rPh>
    <phoneticPr fontId="2"/>
  </si>
  <si>
    <t xml:space="preserve"> その他の収入</t>
    <rPh sb="3" eb="4">
      <t>タ</t>
    </rPh>
    <rPh sb="5" eb="7">
      <t>シュウニュウ</t>
    </rPh>
    <phoneticPr fontId="2"/>
  </si>
  <si>
    <t>財産収入＋諸収入</t>
    <rPh sb="0" eb="2">
      <t>ザイサン</t>
    </rPh>
    <rPh sb="2" eb="4">
      <t>シュウニュウ</t>
    </rPh>
    <rPh sb="5" eb="6">
      <t>ショ</t>
    </rPh>
    <rPh sb="6" eb="8">
      <t>シュウニュウ</t>
    </rPh>
    <phoneticPr fontId="2"/>
  </si>
  <si>
    <t>歳入　合計</t>
    <rPh sb="0" eb="2">
      <t>サイニュウ</t>
    </rPh>
    <rPh sb="3" eb="5">
      <t>ゴウケイ</t>
    </rPh>
    <phoneticPr fontId="2"/>
  </si>
  <si>
    <t>＜歳出＞　項目</t>
    <rPh sb="1" eb="3">
      <t>サイシュツ</t>
    </rPh>
    <rPh sb="5" eb="7">
      <t>コウモク</t>
    </rPh>
    <phoneticPr fontId="2"/>
  </si>
  <si>
    <t xml:space="preserve"> 総務費</t>
    <rPh sb="1" eb="4">
      <t>ソウムヒ</t>
    </rPh>
    <phoneticPr fontId="2"/>
  </si>
  <si>
    <t xml:space="preserve"> 保険給付費</t>
    <rPh sb="1" eb="3">
      <t>ホケン</t>
    </rPh>
    <rPh sb="3" eb="5">
      <t>キュウフ</t>
    </rPh>
    <rPh sb="5" eb="6">
      <t>ヒ</t>
    </rPh>
    <phoneticPr fontId="2"/>
  </si>
  <si>
    <t>療養給付費</t>
    <rPh sb="0" eb="2">
      <t>リョウヨウ</t>
    </rPh>
    <rPh sb="2" eb="4">
      <t>キュウフ</t>
    </rPh>
    <rPh sb="4" eb="5">
      <t>ヒ</t>
    </rPh>
    <phoneticPr fontId="2"/>
  </si>
  <si>
    <t>療　養　費</t>
    <rPh sb="0" eb="1">
      <t>リョウ</t>
    </rPh>
    <rPh sb="2" eb="3">
      <t>オサム</t>
    </rPh>
    <rPh sb="4" eb="5">
      <t>ヒ</t>
    </rPh>
    <phoneticPr fontId="2"/>
  </si>
  <si>
    <t>高額療養費・合算</t>
    <rPh sb="0" eb="2">
      <t>コウガク</t>
    </rPh>
    <rPh sb="2" eb="5">
      <t>リョウヨウヒ</t>
    </rPh>
    <rPh sb="6" eb="8">
      <t>ガッサン</t>
    </rPh>
    <phoneticPr fontId="2"/>
  </si>
  <si>
    <t>葬祭諸費</t>
    <rPh sb="0" eb="2">
      <t>ソウサイ</t>
    </rPh>
    <rPh sb="2" eb="4">
      <t>ショヒ</t>
    </rPh>
    <phoneticPr fontId="2"/>
  </si>
  <si>
    <t>高額療養費・合算</t>
    <rPh sb="0" eb="2">
      <t>コウガク</t>
    </rPh>
    <rPh sb="2" eb="5">
      <t>リョウヨウヒ</t>
    </rPh>
    <phoneticPr fontId="2"/>
  </si>
  <si>
    <t>審査支払手数料</t>
    <rPh sb="0" eb="2">
      <t>シンサ</t>
    </rPh>
    <rPh sb="2" eb="4">
      <t>シハライ</t>
    </rPh>
    <rPh sb="4" eb="6">
      <t>テスウ</t>
    </rPh>
    <rPh sb="6" eb="7">
      <t>リョウ</t>
    </rPh>
    <phoneticPr fontId="2"/>
  </si>
  <si>
    <t xml:space="preserve"> 保健事業費</t>
    <rPh sb="1" eb="3">
      <t>ホケン</t>
    </rPh>
    <rPh sb="3" eb="6">
      <t>ジギョウヒ</t>
    </rPh>
    <phoneticPr fontId="2"/>
  </si>
  <si>
    <t xml:space="preserve"> 基金積立金</t>
    <rPh sb="1" eb="3">
      <t>キキン</t>
    </rPh>
    <rPh sb="3" eb="5">
      <t>ツミタテ</t>
    </rPh>
    <rPh sb="5" eb="6">
      <t>キン</t>
    </rPh>
    <phoneticPr fontId="2"/>
  </si>
  <si>
    <t xml:space="preserve"> 公債費</t>
    <rPh sb="1" eb="4">
      <t>コウサイヒ</t>
    </rPh>
    <phoneticPr fontId="2"/>
  </si>
  <si>
    <t xml:space="preserve"> その他支出</t>
    <rPh sb="3" eb="4">
      <t>タ</t>
    </rPh>
    <rPh sb="4" eb="6">
      <t>シシュツ</t>
    </rPh>
    <phoneticPr fontId="2"/>
  </si>
  <si>
    <t>歳出　合計</t>
    <rPh sb="0" eb="2">
      <t>サイシュツ</t>
    </rPh>
    <rPh sb="3" eb="5">
      <t>ゴウケイ</t>
    </rPh>
    <phoneticPr fontId="2"/>
  </si>
  <si>
    <t>収支差引残</t>
    <rPh sb="0" eb="2">
      <t>シュウシ</t>
    </rPh>
    <rPh sb="2" eb="4">
      <t>サシヒキ</t>
    </rPh>
    <rPh sb="4" eb="5">
      <t>ザン</t>
    </rPh>
    <phoneticPr fontId="2"/>
  </si>
  <si>
    <t>基金保有額</t>
    <rPh sb="0" eb="2">
      <t>キキン</t>
    </rPh>
    <rPh sb="2" eb="5">
      <t>ホユウガク</t>
    </rPh>
    <phoneticPr fontId="2"/>
  </si>
  <si>
    <t>一般会計
繰入金</t>
    <rPh sb="0" eb="2">
      <t>イッパン</t>
    </rPh>
    <rPh sb="2" eb="4">
      <t>カイケイ</t>
    </rPh>
    <rPh sb="5" eb="7">
      <t>クリイレ</t>
    </rPh>
    <rPh sb="7" eb="8">
      <t>キン</t>
    </rPh>
    <phoneticPr fontId="6"/>
  </si>
  <si>
    <t>その他県負担金・補助金</t>
    <rPh sb="2" eb="3">
      <t>タ</t>
    </rPh>
    <rPh sb="3" eb="4">
      <t>ケン</t>
    </rPh>
    <rPh sb="4" eb="7">
      <t>フタンキン</t>
    </rPh>
    <rPh sb="8" eb="11">
      <t>ホジョキン</t>
    </rPh>
    <phoneticPr fontId="2"/>
  </si>
  <si>
    <t>移送費</t>
    <rPh sb="0" eb="2">
      <t>イソウ</t>
    </rPh>
    <rPh sb="2" eb="3">
      <t>ヒ</t>
    </rPh>
    <phoneticPr fontId="2"/>
  </si>
  <si>
    <t>出産育児諸費(手数料含む)</t>
    <rPh sb="0" eb="2">
      <t>シュッサン</t>
    </rPh>
    <rPh sb="2" eb="4">
      <t>イクジ</t>
    </rPh>
    <rPh sb="4" eb="6">
      <t>ショヒ</t>
    </rPh>
    <rPh sb="7" eb="9">
      <t>テスウ</t>
    </rPh>
    <rPh sb="9" eb="10">
      <t>リョウ</t>
    </rPh>
    <rPh sb="10" eb="11">
      <t>フク</t>
    </rPh>
    <phoneticPr fontId="2"/>
  </si>
  <si>
    <t>※実際の経理簿より（Ｂ表とは違う）</t>
    <rPh sb="1" eb="3">
      <t>ジッサイ</t>
    </rPh>
    <rPh sb="4" eb="6">
      <t>ケイリ</t>
    </rPh>
    <rPh sb="6" eb="7">
      <t>ボ</t>
    </rPh>
    <rPh sb="11" eb="12">
      <t>ヒョウ</t>
    </rPh>
    <rPh sb="14" eb="15">
      <t>チガ</t>
    </rPh>
    <phoneticPr fontId="6"/>
  </si>
  <si>
    <t>普通交付金</t>
    <rPh sb="0" eb="2">
      <t>フツウ</t>
    </rPh>
    <rPh sb="2" eb="5">
      <t>コウフキン</t>
    </rPh>
    <phoneticPr fontId="2"/>
  </si>
  <si>
    <t>特別交付金・特調分</t>
    <rPh sb="0" eb="2">
      <t>トクベツ</t>
    </rPh>
    <rPh sb="2" eb="5">
      <t>コウフキン</t>
    </rPh>
    <rPh sb="6" eb="7">
      <t>トク</t>
    </rPh>
    <rPh sb="7" eb="8">
      <t>チョウ</t>
    </rPh>
    <rPh sb="8" eb="9">
      <t>ブン</t>
    </rPh>
    <phoneticPr fontId="2"/>
  </si>
  <si>
    <t>特別交付金・繰入2号分</t>
    <rPh sb="0" eb="2">
      <t>トクベツ</t>
    </rPh>
    <rPh sb="2" eb="5">
      <t>コウフキン</t>
    </rPh>
    <rPh sb="6" eb="8">
      <t>クリイレ</t>
    </rPh>
    <rPh sb="9" eb="10">
      <t>ゴウ</t>
    </rPh>
    <rPh sb="10" eb="11">
      <t>ブン</t>
    </rPh>
    <phoneticPr fontId="2"/>
  </si>
  <si>
    <t>特別交付金・健診等分</t>
    <rPh sb="0" eb="2">
      <t>トクベツ</t>
    </rPh>
    <rPh sb="2" eb="5">
      <t>コウフキン</t>
    </rPh>
    <rPh sb="6" eb="8">
      <t>ケンシン</t>
    </rPh>
    <rPh sb="8" eb="9">
      <t>トウ</t>
    </rPh>
    <rPh sb="9" eb="10">
      <t>ブン</t>
    </rPh>
    <phoneticPr fontId="2"/>
  </si>
  <si>
    <t>特別交付金・努力支援</t>
    <rPh sb="0" eb="2">
      <t>トクベツ</t>
    </rPh>
    <rPh sb="2" eb="5">
      <t>コウフキン</t>
    </rPh>
    <rPh sb="6" eb="8">
      <t>ドリョク</t>
    </rPh>
    <rPh sb="8" eb="10">
      <t>シエン</t>
    </rPh>
    <phoneticPr fontId="2"/>
  </si>
  <si>
    <t xml:space="preserve"> 国民健康保険事業費納付金</t>
    <rPh sb="1" eb="3">
      <t>コクミン</t>
    </rPh>
    <rPh sb="3" eb="5">
      <t>ケンコウ</t>
    </rPh>
    <rPh sb="5" eb="7">
      <t>ホケン</t>
    </rPh>
    <rPh sb="7" eb="9">
      <t>ジギョウ</t>
    </rPh>
    <rPh sb="9" eb="10">
      <t>ヒ</t>
    </rPh>
    <rPh sb="10" eb="13">
      <t>ノウフキン</t>
    </rPh>
    <phoneticPr fontId="2"/>
  </si>
  <si>
    <t xml:space="preserve"> 介護納付金</t>
    <phoneticPr fontId="2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</si>
  <si>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2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</si>
  <si>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2"/>
  </si>
  <si>
    <t>被保険者数（年度平均4-3）</t>
    <rPh sb="0" eb="4">
      <t>ヒホケンシャ</t>
    </rPh>
    <rPh sb="4" eb="5">
      <t>スウ</t>
    </rPh>
    <rPh sb="6" eb="8">
      <t>ネンド</t>
    </rPh>
    <rPh sb="8" eb="10">
      <t>ヘイキン</t>
    </rPh>
    <phoneticPr fontId="2"/>
  </si>
  <si>
    <r>
      <t>元</t>
    </r>
    <r>
      <rPr>
        <sz val="10"/>
        <rFont val="ＭＳ 明朝"/>
        <family val="1"/>
        <charset val="128"/>
      </rPr>
      <t>年度決算</t>
    </r>
    <phoneticPr fontId="2"/>
  </si>
  <si>
    <r>
      <t>2</t>
    </r>
    <r>
      <rPr>
        <sz val="10"/>
        <rFont val="ＭＳ 明朝"/>
        <family val="1"/>
        <charset val="128"/>
      </rPr>
      <t>年度決算</t>
    </r>
    <rPh sb="1" eb="3">
      <t>ネンド</t>
    </rPh>
    <rPh sb="3" eb="5">
      <t>ケッサン</t>
    </rPh>
    <phoneticPr fontId="2"/>
  </si>
  <si>
    <t>新型ｺﾛﾅｳｲﾙｽ傷病手当金</t>
    <rPh sb="0" eb="2">
      <t>シンガタ</t>
    </rPh>
    <rPh sb="9" eb="11">
      <t>ショウビョウ</t>
    </rPh>
    <rPh sb="11" eb="13">
      <t>テアテ</t>
    </rPh>
    <rPh sb="13" eb="14">
      <t>キン</t>
    </rPh>
    <phoneticPr fontId="2"/>
  </si>
  <si>
    <r>
      <rPr>
        <sz val="10"/>
        <color rgb="FF0000FF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年度決算</t>
    </r>
    <rPh sb="1" eb="3">
      <t>ネンド</t>
    </rPh>
    <rPh sb="3" eb="5">
      <t>ケッサン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</si>
</sst>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color indexed="12"/>
      <name val="ＭＳ Ｐゴシック"/>
      <family val="3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rgb="FF0000F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4" fillId="2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vertical="center"/>
    </xf>
    <xf numFmtId="177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7" fontId="4" fillId="0" borderId="15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horizontal="right" vertical="center"/>
    </xf>
    <xf numFmtId="177" fontId="10" fillId="0" borderId="1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vertical="center"/>
    </xf>
    <xf numFmtId="177" fontId="9" fillId="3" borderId="19" xfId="0" applyNumberFormat="1" applyFont="1" applyFill="1" applyBorder="1" applyAlignment="1">
      <alignment horizontal="right" vertical="center"/>
    </xf>
    <xf numFmtId="177" fontId="8" fillId="2" borderId="20" xfId="0" applyNumberFormat="1" applyFont="1" applyFill="1" applyBorder="1" applyAlignment="1">
      <alignment horizontal="right" vertical="center"/>
    </xf>
    <xf numFmtId="177" fontId="8" fillId="0" borderId="21" xfId="0" applyNumberFormat="1" applyFont="1" applyFill="1" applyBorder="1" applyAlignment="1">
      <alignment horizontal="right" vertical="center"/>
    </xf>
    <xf numFmtId="177" fontId="9" fillId="3" borderId="22" xfId="0" applyNumberFormat="1" applyFont="1" applyFill="1" applyBorder="1" applyAlignment="1">
      <alignment horizontal="right" vertical="center"/>
    </xf>
    <xf numFmtId="177" fontId="8" fillId="0" borderId="23" xfId="0" applyNumberFormat="1" applyFont="1" applyFill="1" applyBorder="1" applyAlignment="1">
      <alignment horizontal="right" vertical="center"/>
    </xf>
    <xf numFmtId="177" fontId="9" fillId="3" borderId="24" xfId="0" applyNumberFormat="1" applyFont="1" applyFill="1" applyBorder="1" applyAlignment="1">
      <alignment horizontal="right" vertical="center"/>
    </xf>
    <xf numFmtId="177" fontId="8" fillId="2" borderId="25" xfId="0" applyNumberFormat="1" applyFont="1" applyFill="1" applyBorder="1" applyAlignment="1">
      <alignment horizontal="right" vertical="center"/>
    </xf>
    <xf numFmtId="177" fontId="9" fillId="3" borderId="26" xfId="0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right" vertical="center"/>
    </xf>
    <xf numFmtId="177" fontId="9" fillId="2" borderId="28" xfId="0" applyNumberFormat="1" applyFont="1" applyFill="1" applyBorder="1" applyAlignment="1">
      <alignment horizontal="right" vertical="center"/>
    </xf>
    <xf numFmtId="177" fontId="8" fillId="2" borderId="29" xfId="0" applyNumberFormat="1" applyFont="1" applyFill="1" applyBorder="1" applyAlignment="1">
      <alignment horizontal="right" vertical="center"/>
    </xf>
    <xf numFmtId="176" fontId="8" fillId="2" borderId="30" xfId="1" applyNumberFormat="1" applyFont="1" applyFill="1" applyBorder="1" applyAlignment="1">
      <alignment horizontal="right" vertical="center"/>
    </xf>
    <xf numFmtId="176" fontId="8" fillId="0" borderId="31" xfId="1" applyNumberFormat="1" applyFont="1" applyFill="1" applyBorder="1" applyAlignment="1">
      <alignment horizontal="right" vertical="center"/>
    </xf>
    <xf numFmtId="177" fontId="9" fillId="3" borderId="32" xfId="0" applyNumberFormat="1" applyFont="1" applyFill="1" applyBorder="1" applyAlignment="1">
      <alignment horizontal="right" vertical="center"/>
    </xf>
    <xf numFmtId="177" fontId="8" fillId="0" borderId="33" xfId="0" applyNumberFormat="1" applyFont="1" applyFill="1" applyBorder="1" applyAlignment="1">
      <alignment horizontal="right" vertical="center"/>
    </xf>
    <xf numFmtId="177" fontId="8" fillId="3" borderId="28" xfId="0" applyNumberFormat="1" applyFont="1" applyFill="1" applyBorder="1" applyAlignment="1">
      <alignment horizontal="right" vertical="center"/>
    </xf>
    <xf numFmtId="176" fontId="8" fillId="0" borderId="13" xfId="1" applyNumberFormat="1" applyFont="1" applyFill="1" applyBorder="1" applyAlignment="1">
      <alignment horizontal="right" vertical="center"/>
    </xf>
    <xf numFmtId="176" fontId="8" fillId="0" borderId="35" xfId="1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horizontal="right" vertical="center"/>
    </xf>
    <xf numFmtId="177" fontId="8" fillId="0" borderId="36" xfId="0" applyNumberFormat="1" applyFont="1" applyFill="1" applyBorder="1" applyAlignment="1">
      <alignment horizontal="right" vertical="center"/>
    </xf>
    <xf numFmtId="176" fontId="8" fillId="0" borderId="37" xfId="1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11" fillId="0" borderId="38" xfId="0" applyNumberFormat="1" applyFont="1" applyFill="1" applyBorder="1" applyAlignment="1">
      <alignment horizontal="right" vertical="center"/>
    </xf>
    <xf numFmtId="177" fontId="9" fillId="3" borderId="2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6" fontId="8" fillId="0" borderId="39" xfId="1" applyNumberFormat="1" applyFont="1" applyFill="1" applyBorder="1" applyAlignment="1">
      <alignment horizontal="right" vertical="center"/>
    </xf>
    <xf numFmtId="177" fontId="9" fillId="3" borderId="40" xfId="0" applyNumberFormat="1" applyFont="1" applyFill="1" applyBorder="1" applyAlignment="1">
      <alignment horizontal="right" vertical="center"/>
    </xf>
    <xf numFmtId="177" fontId="8" fillId="0" borderId="41" xfId="0" applyNumberFormat="1" applyFont="1" applyFill="1" applyBorder="1" applyAlignment="1">
      <alignment horizontal="right" vertical="center"/>
    </xf>
    <xf numFmtId="176" fontId="8" fillId="0" borderId="42" xfId="1" applyNumberFormat="1" applyFont="1" applyFill="1" applyBorder="1" applyAlignment="1">
      <alignment horizontal="right" vertical="center"/>
    </xf>
    <xf numFmtId="176" fontId="8" fillId="2" borderId="43" xfId="1" applyNumberFormat="1" applyFont="1" applyFill="1" applyBorder="1" applyAlignment="1">
      <alignment horizontal="right" vertical="center"/>
    </xf>
    <xf numFmtId="177" fontId="8" fillId="2" borderId="44" xfId="0" applyNumberFormat="1" applyFont="1" applyFill="1" applyBorder="1" applyAlignment="1">
      <alignment horizontal="right" vertical="center"/>
    </xf>
    <xf numFmtId="177" fontId="8" fillId="2" borderId="45" xfId="0" applyNumberFormat="1" applyFont="1" applyFill="1" applyBorder="1" applyAlignment="1">
      <alignment horizontal="right" vertical="center"/>
    </xf>
    <xf numFmtId="176" fontId="11" fillId="0" borderId="13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center" vertical="center"/>
    </xf>
    <xf numFmtId="177" fontId="9" fillId="3" borderId="28" xfId="0" applyNumberFormat="1" applyFont="1" applyFill="1" applyBorder="1" applyAlignment="1">
      <alignment horizontal="center" vertical="center"/>
    </xf>
    <xf numFmtId="176" fontId="11" fillId="0" borderId="46" xfId="1" applyNumberFormat="1" applyFont="1" applyFill="1" applyBorder="1" applyAlignment="1">
      <alignment horizontal="right" vertical="center"/>
    </xf>
    <xf numFmtId="177" fontId="13" fillId="3" borderId="13" xfId="0" applyNumberFormat="1" applyFont="1" applyFill="1" applyBorder="1" applyAlignment="1">
      <alignment horizontal="right" vertical="center"/>
    </xf>
    <xf numFmtId="177" fontId="9" fillId="3" borderId="47" xfId="0" applyNumberFormat="1" applyFont="1" applyFill="1" applyBorder="1" applyAlignment="1">
      <alignment horizontal="right" vertical="center"/>
    </xf>
    <xf numFmtId="177" fontId="11" fillId="0" borderId="13" xfId="0" applyNumberFormat="1" applyFont="1" applyFill="1" applyBorder="1" applyAlignment="1">
      <alignment horizontal="right" vertical="center"/>
    </xf>
    <xf numFmtId="177" fontId="8" fillId="0" borderId="48" xfId="0" applyNumberFormat="1" applyFont="1" applyFill="1" applyBorder="1" applyAlignment="1">
      <alignment horizontal="right" vertical="center"/>
    </xf>
    <xf numFmtId="177" fontId="9" fillId="2" borderId="49" xfId="0" applyNumberFormat="1" applyFont="1" applyFill="1" applyBorder="1" applyAlignment="1">
      <alignment horizontal="right" vertical="center"/>
    </xf>
    <xf numFmtId="176" fontId="8" fillId="2" borderId="50" xfId="1" applyNumberFormat="1" applyFont="1" applyFill="1" applyBorder="1" applyAlignment="1">
      <alignment horizontal="right" vertical="center"/>
    </xf>
    <xf numFmtId="176" fontId="8" fillId="0" borderId="51" xfId="1" applyNumberFormat="1" applyFont="1" applyFill="1" applyBorder="1" applyAlignment="1">
      <alignment horizontal="right" vertical="center"/>
    </xf>
    <xf numFmtId="177" fontId="8" fillId="0" borderId="54" xfId="0" applyNumberFormat="1" applyFont="1" applyFill="1" applyBorder="1" applyAlignment="1">
      <alignment horizontal="right" vertical="center"/>
    </xf>
    <xf numFmtId="177" fontId="13" fillId="3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2" borderId="56" xfId="1" applyNumberFormat="1" applyFont="1" applyFill="1" applyBorder="1" applyAlignment="1">
      <alignment horizontal="right" vertical="center" shrinkToFit="1"/>
    </xf>
    <xf numFmtId="177" fontId="11" fillId="0" borderId="46" xfId="0" applyNumberFormat="1" applyFont="1" applyFill="1" applyBorder="1" applyAlignment="1">
      <alignment horizontal="right" vertical="center"/>
    </xf>
    <xf numFmtId="177" fontId="4" fillId="0" borderId="33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right" vertical="center"/>
    </xf>
    <xf numFmtId="176" fontId="8" fillId="0" borderId="59" xfId="1" applyNumberFormat="1" applyFont="1" applyFill="1" applyBorder="1" applyAlignment="1">
      <alignment horizontal="right" vertical="center"/>
    </xf>
    <xf numFmtId="176" fontId="4" fillId="0" borderId="60" xfId="1" applyNumberFormat="1" applyFont="1" applyFill="1" applyBorder="1" applyAlignment="1">
      <alignment horizontal="center" vertical="center"/>
    </xf>
    <xf numFmtId="176" fontId="8" fillId="2" borderId="61" xfId="1" applyNumberFormat="1" applyFont="1" applyFill="1" applyBorder="1" applyAlignment="1">
      <alignment horizontal="right" vertical="center"/>
    </xf>
    <xf numFmtId="176" fontId="8" fillId="0" borderId="62" xfId="1" applyNumberFormat="1" applyFont="1" applyFill="1" applyBorder="1" applyAlignment="1">
      <alignment horizontal="right" vertical="center"/>
    </xf>
    <xf numFmtId="176" fontId="8" fillId="0" borderId="63" xfId="1" applyNumberFormat="1" applyFont="1" applyFill="1" applyBorder="1" applyAlignment="1">
      <alignment horizontal="right" vertical="center"/>
    </xf>
    <xf numFmtId="176" fontId="8" fillId="0" borderId="64" xfId="1" applyNumberFormat="1" applyFont="1" applyFill="1" applyBorder="1" applyAlignment="1">
      <alignment horizontal="right" vertical="center"/>
    </xf>
    <xf numFmtId="176" fontId="8" fillId="0" borderId="65" xfId="1" applyNumberFormat="1" applyFont="1" applyFill="1" applyBorder="1" applyAlignment="1">
      <alignment horizontal="right" vertical="center"/>
    </xf>
    <xf numFmtId="176" fontId="8" fillId="0" borderId="66" xfId="1" applyNumberFormat="1" applyFont="1" applyFill="1" applyBorder="1" applyAlignment="1">
      <alignment horizontal="right" vertical="center"/>
    </xf>
    <xf numFmtId="176" fontId="8" fillId="2" borderId="60" xfId="1" applyNumberFormat="1" applyFont="1" applyFill="1" applyBorder="1" applyAlignment="1">
      <alignment horizontal="right" vertical="center"/>
    </xf>
    <xf numFmtId="176" fontId="8" fillId="0" borderId="67" xfId="1" applyNumberFormat="1" applyFont="1" applyFill="1" applyBorder="1" applyAlignment="1">
      <alignment horizontal="right" vertical="center"/>
    </xf>
    <xf numFmtId="176" fontId="8" fillId="0" borderId="68" xfId="1" applyNumberFormat="1" applyFont="1" applyFill="1" applyBorder="1" applyAlignment="1">
      <alignment horizontal="right" vertical="center"/>
    </xf>
    <xf numFmtId="176" fontId="8" fillId="2" borderId="60" xfId="1" applyNumberFormat="1" applyFont="1" applyFill="1" applyBorder="1" applyAlignment="1">
      <alignment horizontal="right" vertical="center" shrinkToFit="1"/>
    </xf>
    <xf numFmtId="176" fontId="8" fillId="2" borderId="69" xfId="1" applyNumberFormat="1" applyFont="1" applyFill="1" applyBorder="1" applyAlignment="1">
      <alignment horizontal="right" vertical="center"/>
    </xf>
    <xf numFmtId="176" fontId="8" fillId="0" borderId="60" xfId="1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center" vertical="center" textRotation="255"/>
    </xf>
    <xf numFmtId="177" fontId="4" fillId="0" borderId="70" xfId="0" applyNumberFormat="1" applyFont="1" applyFill="1" applyBorder="1" applyAlignment="1">
      <alignment horizontal="center" vertical="center" textRotation="255"/>
    </xf>
    <xf numFmtId="177" fontId="8" fillId="3" borderId="28" xfId="0" applyNumberFormat="1" applyFont="1" applyFill="1" applyBorder="1" applyAlignment="1">
      <alignment horizontal="center" vertical="center"/>
    </xf>
    <xf numFmtId="177" fontId="8" fillId="3" borderId="57" xfId="0" applyNumberFormat="1" applyFont="1" applyFill="1" applyBorder="1" applyAlignment="1">
      <alignment horizontal="center" vertical="center"/>
    </xf>
    <xf numFmtId="177" fontId="8" fillId="2" borderId="80" xfId="0" applyNumberFormat="1" applyFont="1" applyFill="1" applyBorder="1" applyAlignment="1">
      <alignment horizontal="right" vertical="center"/>
    </xf>
    <xf numFmtId="177" fontId="8" fillId="0" borderId="81" xfId="0" applyNumberFormat="1" applyFont="1" applyFill="1" applyBorder="1" applyAlignment="1">
      <alignment horizontal="right" vertical="center"/>
    </xf>
    <xf numFmtId="177" fontId="8" fillId="0" borderId="82" xfId="0" applyNumberFormat="1" applyFont="1" applyFill="1" applyBorder="1" applyAlignment="1">
      <alignment horizontal="right" vertical="center"/>
    </xf>
    <xf numFmtId="177" fontId="8" fillId="0" borderId="83" xfId="0" applyNumberFormat="1" applyFont="1" applyFill="1" applyBorder="1" applyAlignment="1">
      <alignment horizontal="right" vertical="center"/>
    </xf>
    <xf numFmtId="177" fontId="8" fillId="0" borderId="84" xfId="0" applyNumberFormat="1" applyFont="1" applyFill="1" applyBorder="1" applyAlignment="1">
      <alignment horizontal="right" vertical="center"/>
    </xf>
    <xf numFmtId="177" fontId="8" fillId="0" borderId="85" xfId="0" applyNumberFormat="1" applyFont="1" applyFill="1" applyBorder="1" applyAlignment="1">
      <alignment horizontal="right" vertical="center"/>
    </xf>
    <xf numFmtId="177" fontId="8" fillId="2" borderId="79" xfId="0" applyNumberFormat="1" applyFont="1" applyFill="1" applyBorder="1" applyAlignment="1">
      <alignment horizontal="right" vertical="center"/>
    </xf>
    <xf numFmtId="177" fontId="8" fillId="0" borderId="86" xfId="0" applyNumberFormat="1" applyFont="1" applyFill="1" applyBorder="1" applyAlignment="1">
      <alignment horizontal="right" vertical="center"/>
    </xf>
    <xf numFmtId="177" fontId="8" fillId="0" borderId="87" xfId="0" applyNumberFormat="1" applyFont="1" applyFill="1" applyBorder="1" applyAlignment="1">
      <alignment horizontal="right" vertical="center"/>
    </xf>
    <xf numFmtId="177" fontId="8" fillId="2" borderId="88" xfId="0" applyNumberFormat="1" applyFont="1" applyFill="1" applyBorder="1" applyAlignment="1">
      <alignment horizontal="right" vertical="center"/>
    </xf>
    <xf numFmtId="177" fontId="8" fillId="0" borderId="79" xfId="0" applyNumberFormat="1" applyFont="1" applyFill="1" applyBorder="1" applyAlignment="1">
      <alignment horizontal="right" vertical="center"/>
    </xf>
    <xf numFmtId="177" fontId="11" fillId="0" borderId="89" xfId="0" applyNumberFormat="1" applyFont="1" applyFill="1" applyBorder="1" applyAlignment="1">
      <alignment horizontal="right" vertical="center"/>
    </xf>
    <xf numFmtId="177" fontId="8" fillId="3" borderId="57" xfId="0" applyNumberFormat="1" applyFont="1" applyFill="1" applyBorder="1" applyAlignment="1">
      <alignment horizontal="right" vertical="center"/>
    </xf>
    <xf numFmtId="177" fontId="9" fillId="3" borderId="90" xfId="0" applyNumberFormat="1" applyFont="1" applyFill="1" applyBorder="1" applyAlignment="1">
      <alignment horizontal="right" vertical="center"/>
    </xf>
    <xf numFmtId="176" fontId="8" fillId="0" borderId="91" xfId="1" applyNumberFormat="1" applyFont="1" applyFill="1" applyBorder="1" applyAlignment="1">
      <alignment horizontal="right" vertical="center"/>
    </xf>
    <xf numFmtId="176" fontId="8" fillId="0" borderId="92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77" fontId="4" fillId="0" borderId="79" xfId="0" applyNumberFormat="1" applyFont="1" applyFill="1" applyBorder="1" applyAlignment="1">
      <alignment horizontal="center" vertical="center"/>
    </xf>
    <xf numFmtId="177" fontId="14" fillId="2" borderId="25" xfId="0" applyNumberFormat="1" applyFont="1" applyFill="1" applyBorder="1" applyAlignment="1">
      <alignment horizontal="right" vertical="center"/>
    </xf>
    <xf numFmtId="176" fontId="8" fillId="0" borderId="93" xfId="1" applyNumberFormat="1" applyFont="1" applyFill="1" applyBorder="1" applyAlignment="1">
      <alignment horizontal="right" vertical="center"/>
    </xf>
    <xf numFmtId="177" fontId="8" fillId="0" borderId="94" xfId="0" applyNumberFormat="1" applyFont="1" applyFill="1" applyBorder="1" applyAlignment="1">
      <alignment horizontal="right" vertical="center"/>
    </xf>
    <xf numFmtId="177" fontId="4" fillId="0" borderId="95" xfId="0" applyNumberFormat="1" applyFont="1" applyFill="1" applyBorder="1" applyAlignment="1">
      <alignment vertical="center"/>
    </xf>
    <xf numFmtId="177" fontId="4" fillId="0" borderId="96" xfId="0" applyNumberFormat="1" applyFont="1" applyFill="1" applyBorder="1" applyAlignment="1">
      <alignment vertical="center"/>
    </xf>
    <xf numFmtId="177" fontId="9" fillId="0" borderId="32" xfId="0" applyNumberFormat="1" applyFont="1" applyFill="1" applyBorder="1" applyAlignment="1">
      <alignment horizontal="right" vertical="center"/>
    </xf>
    <xf numFmtId="176" fontId="8" fillId="0" borderId="97" xfId="1" applyNumberFormat="1" applyFont="1" applyFill="1" applyBorder="1" applyAlignment="1">
      <alignment horizontal="right" vertical="center"/>
    </xf>
    <xf numFmtId="177" fontId="8" fillId="0" borderId="98" xfId="0" applyNumberFormat="1" applyFont="1" applyFill="1" applyBorder="1" applyAlignment="1">
      <alignment horizontal="right" vertical="center"/>
    </xf>
    <xf numFmtId="177" fontId="4" fillId="0" borderId="99" xfId="0" applyNumberFormat="1" applyFont="1" applyFill="1" applyBorder="1" applyAlignment="1">
      <alignment vertical="center"/>
    </xf>
    <xf numFmtId="177" fontId="4" fillId="0" borderId="100" xfId="0" applyNumberFormat="1" applyFont="1" applyFill="1" applyBorder="1" applyAlignment="1">
      <alignment horizontal="right" vertical="center"/>
    </xf>
    <xf numFmtId="177" fontId="4" fillId="0" borderId="101" xfId="0" applyNumberFormat="1" applyFont="1" applyFill="1" applyBorder="1" applyAlignment="1">
      <alignment horizontal="right" vertical="center"/>
    </xf>
    <xf numFmtId="176" fontId="8" fillId="2" borderId="30" xfId="1" applyNumberFormat="1" applyFont="1" applyFill="1" applyBorder="1" applyAlignment="1">
      <alignment horizontal="right" vertical="center" shrinkToFit="1"/>
    </xf>
    <xf numFmtId="177" fontId="12" fillId="3" borderId="53" xfId="0" applyNumberFormat="1" applyFont="1" applyFill="1" applyBorder="1" applyAlignment="1">
      <alignment horizontal="right" vertical="center" shrinkToFit="1"/>
    </xf>
    <xf numFmtId="177" fontId="12" fillId="3" borderId="52" xfId="0" applyNumberFormat="1" applyFont="1" applyFill="1" applyBorder="1" applyAlignment="1">
      <alignment horizontal="right" vertical="center" shrinkToFit="1"/>
    </xf>
    <xf numFmtId="177" fontId="4" fillId="0" borderId="102" xfId="0" applyNumberFormat="1" applyFont="1" applyFill="1" applyBorder="1" applyAlignment="1">
      <alignment vertical="center"/>
    </xf>
    <xf numFmtId="177" fontId="4" fillId="0" borderId="103" xfId="0" applyNumberFormat="1" applyFont="1" applyFill="1" applyBorder="1" applyAlignment="1">
      <alignment horizontal="right" vertical="center"/>
    </xf>
    <xf numFmtId="177" fontId="4" fillId="0" borderId="104" xfId="0" applyNumberFormat="1" applyFont="1" applyFill="1" applyBorder="1" applyAlignment="1">
      <alignment horizontal="right" vertical="center"/>
    </xf>
    <xf numFmtId="177" fontId="9" fillId="3" borderId="105" xfId="0" applyNumberFormat="1" applyFont="1" applyFill="1" applyBorder="1" applyAlignment="1">
      <alignment horizontal="center" vertical="center"/>
    </xf>
    <xf numFmtId="177" fontId="12" fillId="3" borderId="106" xfId="0" applyNumberFormat="1" applyFont="1" applyFill="1" applyBorder="1" applyAlignment="1">
      <alignment horizontal="right" vertical="center" shrinkToFit="1"/>
    </xf>
    <xf numFmtId="177" fontId="8" fillId="3" borderId="26" xfId="0" applyNumberFormat="1" applyFont="1" applyFill="1" applyBorder="1" applyAlignment="1">
      <alignment horizontal="center" vertical="center"/>
    </xf>
    <xf numFmtId="177" fontId="8" fillId="3" borderId="10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77" fontId="9" fillId="3" borderId="105" xfId="0" applyNumberFormat="1" applyFont="1" applyFill="1" applyBorder="1" applyAlignment="1">
      <alignment horizontal="right" vertical="center"/>
    </xf>
    <xf numFmtId="177" fontId="4" fillId="0" borderId="55" xfId="0" applyNumberFormat="1" applyFont="1" applyFill="1" applyBorder="1" applyAlignment="1">
      <alignment horizontal="center" vertical="center"/>
    </xf>
    <xf numFmtId="177" fontId="4" fillId="0" borderId="73" xfId="0" applyNumberFormat="1" applyFont="1" applyFill="1" applyBorder="1" applyAlignment="1">
      <alignment horizontal="center" vertical="center"/>
    </xf>
    <xf numFmtId="177" fontId="4" fillId="0" borderId="7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71" xfId="0" applyNumberFormat="1" applyFont="1" applyFill="1" applyBorder="1" applyAlignment="1">
      <alignment horizontal="center" vertical="center" textRotation="255"/>
    </xf>
    <xf numFmtId="177" fontId="4" fillId="0" borderId="72" xfId="0" applyNumberFormat="1" applyFont="1" applyFill="1" applyBorder="1" applyAlignment="1">
      <alignment horizontal="center" vertical="center" textRotation="255"/>
    </xf>
    <xf numFmtId="177" fontId="4" fillId="0" borderId="75" xfId="0" applyNumberFormat="1" applyFont="1" applyFill="1" applyBorder="1" applyAlignment="1">
      <alignment vertical="center" textRotation="255" wrapText="1"/>
    </xf>
    <xf numFmtId="177" fontId="4" fillId="0" borderId="76" xfId="0" applyNumberFormat="1" applyFont="1" applyFill="1" applyBorder="1" applyAlignment="1">
      <alignment vertical="center" textRotation="255"/>
    </xf>
    <xf numFmtId="177" fontId="4" fillId="0" borderId="77" xfId="0" applyNumberFormat="1" applyFont="1" applyFill="1" applyBorder="1" applyAlignment="1">
      <alignment vertical="center" textRotation="255"/>
    </xf>
    <xf numFmtId="177" fontId="4" fillId="0" borderId="79" xfId="0" applyNumberFormat="1" applyFont="1" applyFill="1" applyBorder="1" applyAlignment="1">
      <alignment horizontal="center" vertical="center"/>
    </xf>
    <xf numFmtId="177" fontId="4" fillId="0" borderId="75" xfId="0" applyNumberFormat="1" applyFont="1" applyFill="1" applyBorder="1" applyAlignment="1">
      <alignment horizontal="center" vertical="center" textRotation="255"/>
    </xf>
    <xf numFmtId="177" fontId="4" fillId="0" borderId="77" xfId="0" applyNumberFormat="1" applyFont="1" applyFill="1" applyBorder="1" applyAlignment="1">
      <alignment horizontal="center" vertical="center" textRotation="255"/>
    </xf>
    <xf numFmtId="177" fontId="4" fillId="0" borderId="76" xfId="0" applyNumberFormat="1" applyFont="1" applyFill="1" applyBorder="1" applyAlignment="1">
      <alignment horizontal="center" vertical="center" textRotation="255"/>
    </xf>
    <xf numFmtId="177" fontId="4" fillId="0" borderId="78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C1:L60"/>
  <sheetViews>
    <sheetView tabSelected="1" view="pageBreakPreview" zoomScaleNormal="100" zoomScaleSheetLayoutView="100" workbookViewId="0">
      <selection activeCell="B1" sqref="B1"/>
    </sheetView>
  </sheetViews>
  <sheetFormatPr defaultColWidth="1.90625" defaultRowHeight="18" customHeight="1" x14ac:dyDescent="0.2"/>
  <cols>
    <col min="1" max="2" width="1.90625" style="1" customWidth="1"/>
    <col min="3" max="3" width="3.6328125" style="1" customWidth="1"/>
    <col min="4" max="4" width="3.7265625" style="1" customWidth="1"/>
    <col min="5" max="5" width="16.90625" style="1" customWidth="1"/>
    <col min="6" max="6" width="15" style="2" customWidth="1"/>
    <col min="7" max="7" width="7.36328125" style="1" customWidth="1"/>
    <col min="8" max="8" width="9.36328125" style="1" customWidth="1"/>
    <col min="9" max="9" width="15" style="1" customWidth="1"/>
    <col min="10" max="10" width="7.6328125" style="1" customWidth="1"/>
    <col min="11" max="11" width="9.36328125" style="1" customWidth="1"/>
    <col min="12" max="12" width="14.7265625" style="1" customWidth="1"/>
    <col min="13" max="19" width="1.90625" style="1" customWidth="1"/>
    <col min="20" max="20" width="1.7265625" style="1" customWidth="1"/>
    <col min="21" max="16384" width="1.90625" style="1"/>
  </cols>
  <sheetData>
    <row r="1" spans="3:12" ht="18" customHeight="1" x14ac:dyDescent="0.2">
      <c r="C1" s="140" t="s">
        <v>1</v>
      </c>
      <c r="D1" s="140"/>
      <c r="E1" s="140"/>
      <c r="F1" s="112"/>
      <c r="G1" s="112"/>
      <c r="H1" s="112"/>
      <c r="I1" s="112"/>
      <c r="K1" s="112"/>
      <c r="L1" s="1" t="s">
        <v>42</v>
      </c>
    </row>
    <row r="2" spans="3:12" ht="18" customHeight="1" x14ac:dyDescent="0.2">
      <c r="C2" s="140"/>
      <c r="D2" s="140"/>
      <c r="E2" s="140"/>
      <c r="F2" s="112"/>
      <c r="G2" s="112"/>
      <c r="H2" s="112"/>
      <c r="I2" s="112"/>
      <c r="K2" s="112"/>
    </row>
    <row r="3" spans="3:12" ht="18" customHeight="1" thickBot="1" x14ac:dyDescent="0.25"/>
    <row r="4" spans="3:12" s="5" customFormat="1" ht="13.5" customHeight="1" x14ac:dyDescent="0.2">
      <c r="C4" s="141" t="s">
        <v>2</v>
      </c>
      <c r="D4" s="142"/>
      <c r="E4" s="142"/>
      <c r="F4" s="95" t="s">
        <v>56</v>
      </c>
      <c r="G4" s="60" t="s">
        <v>3</v>
      </c>
      <c r="H4" s="76" t="s">
        <v>0</v>
      </c>
      <c r="I4" s="131" t="s">
        <v>54</v>
      </c>
      <c r="J4" s="79" t="s">
        <v>3</v>
      </c>
      <c r="K4" s="113" t="s">
        <v>0</v>
      </c>
      <c r="L4" s="61" t="s">
        <v>53</v>
      </c>
    </row>
    <row r="5" spans="3:12" s="2" customFormat="1" ht="13.5" customHeight="1" x14ac:dyDescent="0.2">
      <c r="C5" s="6" t="s">
        <v>4</v>
      </c>
      <c r="D5" s="7"/>
      <c r="E5" s="7"/>
      <c r="F5" s="57">
        <f>SUM(F6:F9)</f>
        <v>5335845691</v>
      </c>
      <c r="G5" s="56">
        <f t="shared" ref="G5:G28" si="0">IF(I5=0,IF(F5=0,"   -   ","皆増"),IF(F5=0,"皆減",F5/I5))</f>
        <v>0.97375979653747424</v>
      </c>
      <c r="H5" s="58">
        <f t="shared" ref="H5:H28" si="1">F5/F$58</f>
        <v>97108.953919231266</v>
      </c>
      <c r="I5" s="57">
        <f>SUM(I6:I9)</f>
        <v>5479632359</v>
      </c>
      <c r="J5" s="80">
        <f t="shared" ref="J5:J28" si="2">IF(L5=0,IF(I5=0,"   -   ","皆増"),IF(I5=0,"皆減",I5/L5))</f>
        <v>0.97650668732952306</v>
      </c>
      <c r="K5" s="96">
        <f t="shared" ref="K5:K28" si="3">I5/I$58</f>
        <v>97206.584218835924</v>
      </c>
      <c r="L5" s="33">
        <f>SUM(L6:L9)</f>
        <v>5611464243</v>
      </c>
    </row>
    <row r="6" spans="3:12" s="2" customFormat="1" ht="13.5" customHeight="1" x14ac:dyDescent="0.2">
      <c r="C6" s="8"/>
      <c r="D6" s="143" t="s">
        <v>5</v>
      </c>
      <c r="E6" s="9" t="s">
        <v>6</v>
      </c>
      <c r="F6" s="27">
        <v>5034236060</v>
      </c>
      <c r="G6" s="47">
        <f>IF(I6=0,IF(F6=0,"   -   ","皆増"),IF(F6=0,"皆減",F6/I6))</f>
        <v>0.98254219943482823</v>
      </c>
      <c r="H6" s="46">
        <f t="shared" si="1"/>
        <v>91619.852949205597</v>
      </c>
      <c r="I6" s="27">
        <v>5123684319</v>
      </c>
      <c r="J6" s="81">
        <f t="shared" si="2"/>
        <v>0.97707950473960881</v>
      </c>
      <c r="K6" s="97">
        <f t="shared" si="3"/>
        <v>90892.202001028898</v>
      </c>
      <c r="L6" s="27">
        <v>5243876567</v>
      </c>
    </row>
    <row r="7" spans="3:12" s="2" customFormat="1" ht="13.5" customHeight="1" x14ac:dyDescent="0.2">
      <c r="C7" s="8"/>
      <c r="D7" s="143"/>
      <c r="E7" s="10" t="s">
        <v>7</v>
      </c>
      <c r="F7" s="30">
        <v>300447954</v>
      </c>
      <c r="G7" s="52">
        <f t="shared" si="0"/>
        <v>0.84869567425131487</v>
      </c>
      <c r="H7" s="31">
        <f t="shared" si="1"/>
        <v>5467.9591970444244</v>
      </c>
      <c r="I7" s="30">
        <v>354011412</v>
      </c>
      <c r="J7" s="82">
        <f t="shared" si="2"/>
        <v>0.9842242091227309</v>
      </c>
      <c r="K7" s="98">
        <f t="shared" si="3"/>
        <v>6280.0271770946056</v>
      </c>
      <c r="L7" s="30">
        <v>359685739</v>
      </c>
    </row>
    <row r="8" spans="3:12" s="2" customFormat="1" ht="13.5" customHeight="1" x14ac:dyDescent="0.2">
      <c r="C8" s="8"/>
      <c r="D8" s="143" t="s">
        <v>8</v>
      </c>
      <c r="E8" s="9" t="s">
        <v>6</v>
      </c>
      <c r="F8" s="27">
        <v>0</v>
      </c>
      <c r="G8" s="47" t="str">
        <f t="shared" si="0"/>
        <v xml:space="preserve">   -   </v>
      </c>
      <c r="H8" s="46">
        <f t="shared" si="1"/>
        <v>0</v>
      </c>
      <c r="I8" s="27">
        <v>0</v>
      </c>
      <c r="J8" s="81" t="str">
        <f t="shared" si="2"/>
        <v>皆減</v>
      </c>
      <c r="K8" s="97">
        <f t="shared" si="3"/>
        <v>0</v>
      </c>
      <c r="L8" s="27">
        <v>3797444</v>
      </c>
    </row>
    <row r="9" spans="3:12" s="2" customFormat="1" ht="13.5" customHeight="1" x14ac:dyDescent="0.2">
      <c r="C9" s="11"/>
      <c r="D9" s="144"/>
      <c r="E9" s="12" t="s">
        <v>7</v>
      </c>
      <c r="F9" s="34">
        <v>1161677</v>
      </c>
      <c r="G9" s="44">
        <f t="shared" si="0"/>
        <v>0.59984519484382137</v>
      </c>
      <c r="H9" s="35">
        <f t="shared" si="1"/>
        <v>21.141772981236464</v>
      </c>
      <c r="I9" s="34">
        <v>1936628</v>
      </c>
      <c r="J9" s="83">
        <f t="shared" si="2"/>
        <v>0.47183123469817101</v>
      </c>
      <c r="K9" s="99">
        <f t="shared" si="3"/>
        <v>34.355040712423055</v>
      </c>
      <c r="L9" s="34">
        <v>4104493</v>
      </c>
    </row>
    <row r="10" spans="3:12" s="2" customFormat="1" ht="13.5" customHeight="1" x14ac:dyDescent="0.2">
      <c r="C10" s="6" t="s">
        <v>9</v>
      </c>
      <c r="D10" s="13"/>
      <c r="E10" s="13"/>
      <c r="F10" s="114">
        <v>3108000</v>
      </c>
      <c r="G10" s="68">
        <f t="shared" si="0"/>
        <v>0.1087093389296957</v>
      </c>
      <c r="H10" s="28">
        <f t="shared" si="1"/>
        <v>56.563597648643238</v>
      </c>
      <c r="I10" s="114">
        <v>28590000</v>
      </c>
      <c r="J10" s="80" t="str">
        <f t="shared" si="2"/>
        <v>皆増</v>
      </c>
      <c r="K10" s="96">
        <f t="shared" si="3"/>
        <v>507.17567543595112</v>
      </c>
      <c r="L10" s="114">
        <v>0</v>
      </c>
    </row>
    <row r="11" spans="3:12" s="2" customFormat="1" ht="13.5" customHeight="1" x14ac:dyDescent="0.2">
      <c r="C11" s="6" t="s">
        <v>10</v>
      </c>
      <c r="D11" s="13"/>
      <c r="E11" s="13"/>
      <c r="F11" s="33">
        <f>SUM(F12:F17)</f>
        <v>19557000851</v>
      </c>
      <c r="G11" s="68">
        <f t="shared" si="0"/>
        <v>1.0530971537022165</v>
      </c>
      <c r="H11" s="28">
        <f t="shared" si="1"/>
        <v>355924.81574972247</v>
      </c>
      <c r="I11" s="33">
        <f>SUM(I12:I17)</f>
        <v>18570936957</v>
      </c>
      <c r="J11" s="80">
        <f t="shared" si="2"/>
        <v>0.95284828288146506</v>
      </c>
      <c r="K11" s="96">
        <f t="shared" si="3"/>
        <v>329441.32545102981</v>
      </c>
      <c r="L11" s="33">
        <f>SUM(L12:L17)</f>
        <v>19489920159</v>
      </c>
    </row>
    <row r="12" spans="3:12" s="2" customFormat="1" ht="13.5" customHeight="1" x14ac:dyDescent="0.2">
      <c r="C12" s="8"/>
      <c r="D12" s="14"/>
      <c r="E12" s="15" t="s">
        <v>43</v>
      </c>
      <c r="F12" s="32">
        <v>19006081851</v>
      </c>
      <c r="G12" s="39">
        <f t="shared" si="0"/>
        <v>1.0542351268306127</v>
      </c>
      <c r="H12" s="29">
        <f t="shared" si="1"/>
        <v>345898.44488325116</v>
      </c>
      <c r="I12" s="32">
        <v>18028313957</v>
      </c>
      <c r="J12" s="84">
        <f t="shared" si="2"/>
        <v>0.9577026015837562</v>
      </c>
      <c r="K12" s="100">
        <f t="shared" si="3"/>
        <v>319815.40077344736</v>
      </c>
      <c r="L12" s="32">
        <v>18824543159</v>
      </c>
    </row>
    <row r="13" spans="3:12" s="2" customFormat="1" ht="13.5" customHeight="1" x14ac:dyDescent="0.2">
      <c r="C13" s="8"/>
      <c r="D13" s="16"/>
      <c r="E13" s="9" t="s">
        <v>47</v>
      </c>
      <c r="F13" s="27">
        <v>109456000</v>
      </c>
      <c r="G13" s="47">
        <f t="shared" si="0"/>
        <v>0.93104914853439036</v>
      </c>
      <c r="H13" s="46">
        <f t="shared" si="1"/>
        <v>1992.0286821846507</v>
      </c>
      <c r="I13" s="27">
        <v>117562000</v>
      </c>
      <c r="J13" s="81">
        <f t="shared" si="2"/>
        <v>1.1774804190621182</v>
      </c>
      <c r="K13" s="97">
        <f t="shared" si="3"/>
        <v>2085.5049582232</v>
      </c>
      <c r="L13" s="27">
        <v>99842000</v>
      </c>
    </row>
    <row r="14" spans="3:12" s="2" customFormat="1" ht="13.5" customHeight="1" x14ac:dyDescent="0.2">
      <c r="C14" s="8"/>
      <c r="D14" s="128"/>
      <c r="E14" s="24" t="s">
        <v>44</v>
      </c>
      <c r="F14" s="53">
        <v>72784000</v>
      </c>
      <c r="G14" s="55">
        <f t="shared" si="0"/>
        <v>1.1539461584805148</v>
      </c>
      <c r="H14" s="54">
        <f t="shared" si="1"/>
        <v>1324.6219083844433</v>
      </c>
      <c r="I14" s="53">
        <v>63074000</v>
      </c>
      <c r="J14" s="115">
        <f t="shared" si="2"/>
        <v>0.33718412710292367</v>
      </c>
      <c r="K14" s="116">
        <f t="shared" si="3"/>
        <v>1118.9086587074914</v>
      </c>
      <c r="L14" s="53">
        <v>187061000</v>
      </c>
    </row>
    <row r="15" spans="3:12" s="2" customFormat="1" ht="13.5" customHeight="1" x14ac:dyDescent="0.2">
      <c r="C15" s="8"/>
      <c r="D15" s="128"/>
      <c r="E15" s="24" t="s">
        <v>45</v>
      </c>
      <c r="F15" s="53">
        <v>286099000</v>
      </c>
      <c r="G15" s="55">
        <f t="shared" si="0"/>
        <v>0.99792113570170393</v>
      </c>
      <c r="H15" s="54">
        <f t="shared" si="1"/>
        <v>5206.8174786612553</v>
      </c>
      <c r="I15" s="53">
        <v>286695000</v>
      </c>
      <c r="J15" s="115">
        <f t="shared" si="2"/>
        <v>1.0427699537346873</v>
      </c>
      <c r="K15" s="116">
        <f t="shared" si="3"/>
        <v>5085.8597505809721</v>
      </c>
      <c r="L15" s="53">
        <v>274936000</v>
      </c>
    </row>
    <row r="16" spans="3:12" s="2" customFormat="1" ht="13.5" customHeight="1" x14ac:dyDescent="0.2">
      <c r="C16" s="8"/>
      <c r="D16" s="128"/>
      <c r="E16" s="24" t="s">
        <v>46</v>
      </c>
      <c r="F16" s="53">
        <v>82580000</v>
      </c>
      <c r="G16" s="55">
        <f t="shared" ref="G16" si="4">IF(I16=0,IF(F16=0,"   -   ","皆増"),IF(F16=0,"皆減",F16/I16))</f>
        <v>1.0967964724007864</v>
      </c>
      <c r="H16" s="54">
        <f t="shared" si="1"/>
        <v>1502.9027972409776</v>
      </c>
      <c r="I16" s="53">
        <v>75292000</v>
      </c>
      <c r="J16" s="115">
        <f t="shared" si="2"/>
        <v>0.72719194884969773</v>
      </c>
      <c r="K16" s="116">
        <f t="shared" si="3"/>
        <v>1335.6513100707812</v>
      </c>
      <c r="L16" s="53">
        <v>103538000</v>
      </c>
    </row>
    <row r="17" spans="3:12" s="2" customFormat="1" ht="13.5" customHeight="1" x14ac:dyDescent="0.2">
      <c r="C17" s="8"/>
      <c r="D17" s="16"/>
      <c r="E17" s="9" t="s">
        <v>39</v>
      </c>
      <c r="F17" s="27">
        <v>0</v>
      </c>
      <c r="G17" s="47" t="str">
        <f t="shared" si="0"/>
        <v xml:space="preserve">   -   </v>
      </c>
      <c r="H17" s="46">
        <f t="shared" si="1"/>
        <v>0</v>
      </c>
      <c r="I17" s="27">
        <v>0</v>
      </c>
      <c r="J17" s="85" t="str">
        <f t="shared" si="2"/>
        <v xml:space="preserve">   -   </v>
      </c>
      <c r="K17" s="101">
        <f t="shared" si="3"/>
        <v>0</v>
      </c>
      <c r="L17" s="27">
        <v>0</v>
      </c>
    </row>
    <row r="18" spans="3:12" s="2" customFormat="1" ht="13.5" customHeight="1" x14ac:dyDescent="0.2">
      <c r="C18" s="6" t="s">
        <v>11</v>
      </c>
      <c r="D18" s="13"/>
      <c r="E18" s="13"/>
      <c r="F18" s="33">
        <f>SUM(F19:F24)</f>
        <v>2685696151</v>
      </c>
      <c r="G18" s="68">
        <f t="shared" si="0"/>
        <v>1.0667245999138439</v>
      </c>
      <c r="H18" s="28">
        <f t="shared" si="1"/>
        <v>48877.939669135711</v>
      </c>
      <c r="I18" s="33">
        <f>SUM(I19:I24)</f>
        <v>2517703399</v>
      </c>
      <c r="J18" s="80">
        <f t="shared" si="2"/>
        <v>0.88874370666823865</v>
      </c>
      <c r="K18" s="96">
        <f t="shared" si="3"/>
        <v>44663.096255166667</v>
      </c>
      <c r="L18" s="33">
        <f>SUM(L19:L24)</f>
        <v>2832879018</v>
      </c>
    </row>
    <row r="19" spans="3:12" s="2" customFormat="1" ht="13.5" customHeight="1" x14ac:dyDescent="0.2">
      <c r="C19" s="8"/>
      <c r="D19" s="145" t="s">
        <v>38</v>
      </c>
      <c r="E19" s="9" t="s">
        <v>12</v>
      </c>
      <c r="F19" s="27">
        <v>1300638633</v>
      </c>
      <c r="G19" s="47">
        <f t="shared" si="0"/>
        <v>1.0034225923943207</v>
      </c>
      <c r="H19" s="46">
        <f t="shared" si="1"/>
        <v>23670.785174804812</v>
      </c>
      <c r="I19" s="27">
        <v>1296202261</v>
      </c>
      <c r="J19" s="84">
        <f t="shared" si="2"/>
        <v>0.98932576000111594</v>
      </c>
      <c r="K19" s="100">
        <f t="shared" si="3"/>
        <v>22994.132816519133</v>
      </c>
      <c r="L19" s="32">
        <v>1310187517</v>
      </c>
    </row>
    <row r="20" spans="3:12" s="2" customFormat="1" ht="13.5" customHeight="1" x14ac:dyDescent="0.2">
      <c r="C20" s="8"/>
      <c r="D20" s="146"/>
      <c r="E20" s="15" t="s">
        <v>13</v>
      </c>
      <c r="F20" s="32">
        <v>252546823</v>
      </c>
      <c r="G20" s="39">
        <f t="shared" si="0"/>
        <v>0.78353328627317265</v>
      </c>
      <c r="H20" s="29">
        <f t="shared" si="1"/>
        <v>4596.1894734926382</v>
      </c>
      <c r="I20" s="32">
        <v>322317925</v>
      </c>
      <c r="J20" s="84">
        <f t="shared" si="2"/>
        <v>0.97369284436128689</v>
      </c>
      <c r="K20" s="100">
        <f t="shared" si="3"/>
        <v>5717.7968281563217</v>
      </c>
      <c r="L20" s="32">
        <v>331026285</v>
      </c>
    </row>
    <row r="21" spans="3:12" s="2" customFormat="1" ht="13.5" customHeight="1" x14ac:dyDescent="0.2">
      <c r="C21" s="8"/>
      <c r="D21" s="146"/>
      <c r="E21" s="15" t="s">
        <v>14</v>
      </c>
      <c r="F21" s="32">
        <v>41467603</v>
      </c>
      <c r="G21" s="39">
        <f t="shared" si="0"/>
        <v>0.90786216423906596</v>
      </c>
      <c r="H21" s="29">
        <f t="shared" si="1"/>
        <v>754.68365879847852</v>
      </c>
      <c r="I21" s="32">
        <v>45676100</v>
      </c>
      <c r="J21" s="84">
        <f t="shared" si="2"/>
        <v>0.88326950708599072</v>
      </c>
      <c r="K21" s="100">
        <f t="shared" si="3"/>
        <v>810.27656064288374</v>
      </c>
      <c r="L21" s="32">
        <v>51712529</v>
      </c>
    </row>
    <row r="22" spans="3:12" s="2" customFormat="1" ht="13.5" customHeight="1" x14ac:dyDescent="0.2">
      <c r="C22" s="8"/>
      <c r="D22" s="146"/>
      <c r="E22" s="15" t="s">
        <v>15</v>
      </c>
      <c r="F22" s="32">
        <v>82841000</v>
      </c>
      <c r="G22" s="39">
        <f t="shared" si="0"/>
        <v>0.99984309749680156</v>
      </c>
      <c r="H22" s="29">
        <f t="shared" si="1"/>
        <v>1507.6528290898502</v>
      </c>
      <c r="I22" s="32">
        <v>82854000</v>
      </c>
      <c r="J22" s="84">
        <f t="shared" si="2"/>
        <v>1.0589723926380368</v>
      </c>
      <c r="K22" s="100">
        <f t="shared" si="3"/>
        <v>1469.7983005446063</v>
      </c>
      <c r="L22" s="32">
        <v>78240000</v>
      </c>
    </row>
    <row r="23" spans="3:12" s="2" customFormat="1" ht="13.5" customHeight="1" x14ac:dyDescent="0.2">
      <c r="C23" s="8"/>
      <c r="D23" s="147"/>
      <c r="E23" s="15" t="s">
        <v>16</v>
      </c>
      <c r="F23" s="32">
        <v>84239092</v>
      </c>
      <c r="G23" s="39">
        <f t="shared" si="0"/>
        <v>3.3487860698538703</v>
      </c>
      <c r="H23" s="29">
        <f t="shared" si="1"/>
        <v>1533.0972027590224</v>
      </c>
      <c r="I23" s="32">
        <v>25155113</v>
      </c>
      <c r="J23" s="84">
        <f t="shared" si="2"/>
        <v>0.56878964932755027</v>
      </c>
      <c r="K23" s="100">
        <f t="shared" si="3"/>
        <v>446.24209256532612</v>
      </c>
      <c r="L23" s="32">
        <v>44225687</v>
      </c>
    </row>
    <row r="24" spans="3:12" s="2" customFormat="1" ht="13.5" customHeight="1" x14ac:dyDescent="0.2">
      <c r="C24" s="11"/>
      <c r="D24" s="19"/>
      <c r="E24" s="12" t="s">
        <v>17</v>
      </c>
      <c r="F24" s="34">
        <v>923963000</v>
      </c>
      <c r="G24" s="44">
        <f t="shared" si="0"/>
        <v>1.2393903135890372</v>
      </c>
      <c r="H24" s="35">
        <f t="shared" si="1"/>
        <v>16815.531330190912</v>
      </c>
      <c r="I24" s="34">
        <v>745498000</v>
      </c>
      <c r="J24" s="85">
        <f t="shared" si="2"/>
        <v>0.7326855281689103</v>
      </c>
      <c r="K24" s="101">
        <f t="shared" si="3"/>
        <v>13224.849656738394</v>
      </c>
      <c r="L24" s="40">
        <v>1017487000</v>
      </c>
    </row>
    <row r="25" spans="3:12" s="2" customFormat="1" ht="13.5" customHeight="1" x14ac:dyDescent="0.2">
      <c r="C25" s="17" t="s">
        <v>18</v>
      </c>
      <c r="D25" s="18"/>
      <c r="E25" s="18"/>
      <c r="F25" s="36">
        <v>305084864</v>
      </c>
      <c r="G25" s="38">
        <f t="shared" si="0"/>
        <v>1.6998868714015187</v>
      </c>
      <c r="H25" s="37">
        <f t="shared" si="1"/>
        <v>5552.3479716818028</v>
      </c>
      <c r="I25" s="36">
        <v>179473628</v>
      </c>
      <c r="J25" s="86">
        <f t="shared" si="2"/>
        <v>1.1694067536432633</v>
      </c>
      <c r="K25" s="102">
        <f t="shared" si="3"/>
        <v>3183.7935818062479</v>
      </c>
      <c r="L25" s="36">
        <v>153474082</v>
      </c>
    </row>
    <row r="26" spans="3:12" s="3" customFormat="1" ht="13.5" customHeight="1" x14ac:dyDescent="0.2">
      <c r="C26" s="6" t="s">
        <v>19</v>
      </c>
      <c r="D26" s="7"/>
      <c r="E26" s="7"/>
      <c r="F26" s="57">
        <f>SUM(F27:F27)</f>
        <v>78167953</v>
      </c>
      <c r="G26" s="56">
        <f t="shared" si="0"/>
        <v>0.88669335505465652</v>
      </c>
      <c r="H26" s="58">
        <f t="shared" si="1"/>
        <v>1422.6063843339946</v>
      </c>
      <c r="I26" s="57">
        <f>SUM(I27:I27)</f>
        <v>88156692</v>
      </c>
      <c r="J26" s="80">
        <f t="shared" si="2"/>
        <v>0.96715032287313407</v>
      </c>
      <c r="K26" s="96">
        <f t="shared" si="3"/>
        <v>1563.866030405705</v>
      </c>
      <c r="L26" s="33">
        <f>SUM(L27:L27)</f>
        <v>91150972</v>
      </c>
    </row>
    <row r="27" spans="3:12" s="2" customFormat="1" ht="13.5" customHeight="1" thickBot="1" x14ac:dyDescent="0.25">
      <c r="C27" s="11"/>
      <c r="D27" s="20"/>
      <c r="E27" s="21" t="s">
        <v>20</v>
      </c>
      <c r="F27" s="64">
        <v>78167953</v>
      </c>
      <c r="G27" s="78">
        <f t="shared" si="0"/>
        <v>0.88669335505465652</v>
      </c>
      <c r="H27" s="77">
        <f t="shared" si="1"/>
        <v>1422.6063843339946</v>
      </c>
      <c r="I27" s="64">
        <v>88156692</v>
      </c>
      <c r="J27" s="87">
        <f t="shared" si="2"/>
        <v>0.96715032287313407</v>
      </c>
      <c r="K27" s="103">
        <f t="shared" si="3"/>
        <v>1563.866030405705</v>
      </c>
      <c r="L27" s="64">
        <v>91150972</v>
      </c>
    </row>
    <row r="28" spans="3:12" s="2" customFormat="1" ht="13.5" customHeight="1" thickTop="1" thickBot="1" x14ac:dyDescent="0.25">
      <c r="C28" s="137" t="s">
        <v>21</v>
      </c>
      <c r="D28" s="138"/>
      <c r="E28" s="139"/>
      <c r="F28" s="126">
        <f>SUM(F5,F10,F11,F18,F25:F26)</f>
        <v>27964903510</v>
      </c>
      <c r="G28" s="69">
        <f t="shared" si="0"/>
        <v>1.0409615202329092</v>
      </c>
      <c r="H28" s="70">
        <f t="shared" si="1"/>
        <v>508943.22729175386</v>
      </c>
      <c r="I28" s="132">
        <f>SUM(I5,I10,I11,I18,I25:I26)</f>
        <v>26864493035</v>
      </c>
      <c r="J28" s="88">
        <f t="shared" si="2"/>
        <v>0.95335531278273233</v>
      </c>
      <c r="K28" s="104">
        <f t="shared" si="3"/>
        <v>476565.84121268027</v>
      </c>
      <c r="L28" s="127">
        <f>SUM(L5,L10,L11,L18,L25:L26)</f>
        <v>28178888474</v>
      </c>
    </row>
    <row r="29" spans="3:12" s="23" customFormat="1" ht="13.5" customHeight="1" thickBot="1" x14ac:dyDescent="0.25">
      <c r="C29" s="22"/>
      <c r="D29" s="22"/>
      <c r="E29" s="22"/>
      <c r="F29" s="71"/>
      <c r="G29" s="62"/>
      <c r="H29" s="75"/>
      <c r="I29" s="63"/>
      <c r="J29" s="59"/>
      <c r="K29" s="65"/>
      <c r="L29" s="63"/>
    </row>
    <row r="30" spans="3:12" s="2" customFormat="1" ht="13.5" customHeight="1" x14ac:dyDescent="0.2">
      <c r="C30" s="141" t="s">
        <v>22</v>
      </c>
      <c r="D30" s="142"/>
      <c r="E30" s="142"/>
      <c r="F30" s="95" t="str">
        <f>F4</f>
        <v>3年度決算</v>
      </c>
      <c r="G30" s="60" t="s">
        <v>3</v>
      </c>
      <c r="H30" s="76" t="s">
        <v>0</v>
      </c>
      <c r="I30" s="133" t="str">
        <f>I4</f>
        <v>2年度決算</v>
      </c>
      <c r="J30" s="79" t="s">
        <v>3</v>
      </c>
      <c r="K30" s="113" t="s">
        <v>0</v>
      </c>
      <c r="L30" s="94" t="str">
        <f>L4</f>
        <v>元年度決算</v>
      </c>
    </row>
    <row r="31" spans="3:12" s="2" customFormat="1" ht="13.5" customHeight="1" x14ac:dyDescent="0.2">
      <c r="C31" s="17" t="s">
        <v>23</v>
      </c>
      <c r="D31" s="18"/>
      <c r="E31" s="18"/>
      <c r="F31" s="36">
        <v>252547603</v>
      </c>
      <c r="G31" s="38">
        <f t="shared" ref="G31:G55" si="5">IF(I31=0,IF(F31=0,"   -   ","皆増"),IF(F31=0,"皆減",F31/I31))</f>
        <v>0.75709356865677579</v>
      </c>
      <c r="H31" s="37">
        <f t="shared" ref="H31:H57" si="6">F31/F$58</f>
        <v>4596.2036689901179</v>
      </c>
      <c r="I31" s="36">
        <v>333575153</v>
      </c>
      <c r="J31" s="86">
        <f t="shared" ref="J31:J55" si="7">IF(L31=0,IF(I31=0,"   -   ","皆増"),IF(I31=0,"皆減",I31/L31))</f>
        <v>1.0074683428644895</v>
      </c>
      <c r="K31" s="102">
        <f t="shared" ref="K31:K57" si="8">I31/I$58</f>
        <v>5917.4957513615154</v>
      </c>
      <c r="L31" s="36">
        <v>331102367</v>
      </c>
    </row>
    <row r="32" spans="3:12" s="2" customFormat="1" ht="13.5" customHeight="1" x14ac:dyDescent="0.2">
      <c r="C32" s="6" t="s">
        <v>24</v>
      </c>
      <c r="D32" s="7"/>
      <c r="E32" s="7"/>
      <c r="F32" s="57">
        <f>SUM(F33:F44)</f>
        <v>19019110185</v>
      </c>
      <c r="G32" s="56">
        <f t="shared" si="5"/>
        <v>1.0511146061346486</v>
      </c>
      <c r="H32" s="58">
        <f t="shared" si="6"/>
        <v>346135.55216845323</v>
      </c>
      <c r="I32" s="57">
        <f>SUM(I33:I44)</f>
        <v>18094230709</v>
      </c>
      <c r="J32" s="80">
        <f t="shared" si="7"/>
        <v>0.95435486137879999</v>
      </c>
      <c r="K32" s="96">
        <f t="shared" si="8"/>
        <v>320984.73876638699</v>
      </c>
      <c r="L32" s="33">
        <f>SUM(L33:L44)</f>
        <v>18959646397</v>
      </c>
    </row>
    <row r="33" spans="3:12" s="2" customFormat="1" ht="13.5" customHeight="1" x14ac:dyDescent="0.2">
      <c r="C33" s="8"/>
      <c r="D33" s="149" t="s">
        <v>5</v>
      </c>
      <c r="E33" s="124" t="s">
        <v>25</v>
      </c>
      <c r="F33" s="27">
        <v>16304648340</v>
      </c>
      <c r="G33" s="47">
        <f t="shared" si="5"/>
        <v>1.0524563386989623</v>
      </c>
      <c r="H33" s="46">
        <f t="shared" si="6"/>
        <v>296734.09540102282</v>
      </c>
      <c r="I33" s="27">
        <v>15491995003</v>
      </c>
      <c r="J33" s="81">
        <f t="shared" si="7"/>
        <v>0.95409784781520746</v>
      </c>
      <c r="K33" s="97">
        <f t="shared" si="8"/>
        <v>274822.07168579591</v>
      </c>
      <c r="L33" s="27">
        <v>16237323078</v>
      </c>
    </row>
    <row r="34" spans="3:12" s="2" customFormat="1" ht="13.5" customHeight="1" x14ac:dyDescent="0.2">
      <c r="C34" s="8"/>
      <c r="D34" s="151"/>
      <c r="E34" s="129" t="s">
        <v>26</v>
      </c>
      <c r="F34" s="53">
        <v>118661959</v>
      </c>
      <c r="G34" s="55">
        <f t="shared" si="5"/>
        <v>1.0103629116662787</v>
      </c>
      <c r="H34" s="54">
        <f t="shared" si="6"/>
        <v>2159.5712049793437</v>
      </c>
      <c r="I34" s="53">
        <v>117444888</v>
      </c>
      <c r="J34" s="82">
        <f t="shared" si="7"/>
        <v>0.90684996875111479</v>
      </c>
      <c r="K34" s="98">
        <f t="shared" si="8"/>
        <v>2083.4274360930267</v>
      </c>
      <c r="L34" s="30">
        <v>129508620</v>
      </c>
    </row>
    <row r="35" spans="3:12" s="2" customFormat="1" ht="13.5" customHeight="1" x14ac:dyDescent="0.2">
      <c r="C35" s="8"/>
      <c r="D35" s="151"/>
      <c r="E35" s="15" t="s">
        <v>27</v>
      </c>
      <c r="F35" s="32">
        <v>2457189940</v>
      </c>
      <c r="G35" s="39">
        <f t="shared" si="5"/>
        <v>1.0499255944013883</v>
      </c>
      <c r="H35" s="29">
        <f t="shared" si="6"/>
        <v>44719.273845705859</v>
      </c>
      <c r="I35" s="32">
        <v>2340346738</v>
      </c>
      <c r="J35" s="84">
        <f t="shared" si="7"/>
        <v>0.95956825370141086</v>
      </c>
      <c r="K35" s="100">
        <f t="shared" si="8"/>
        <v>41516.856859023253</v>
      </c>
      <c r="L35" s="32">
        <v>2438958072</v>
      </c>
    </row>
    <row r="36" spans="3:12" s="2" customFormat="1" ht="13.5" customHeight="1" x14ac:dyDescent="0.2">
      <c r="C36" s="8"/>
      <c r="D36" s="150"/>
      <c r="E36" s="15" t="s">
        <v>40</v>
      </c>
      <c r="F36" s="32">
        <v>0</v>
      </c>
      <c r="G36" s="39" t="str">
        <f t="shared" si="5"/>
        <v xml:space="preserve">   -   </v>
      </c>
      <c r="H36" s="29">
        <f t="shared" si="6"/>
        <v>0</v>
      </c>
      <c r="I36" s="32">
        <v>0</v>
      </c>
      <c r="J36" s="84" t="str">
        <f t="shared" si="7"/>
        <v>皆減</v>
      </c>
      <c r="K36" s="100">
        <f t="shared" si="8"/>
        <v>0</v>
      </c>
      <c r="L36" s="32">
        <v>138578</v>
      </c>
    </row>
    <row r="37" spans="3:12" s="2" customFormat="1" ht="13.5" customHeight="1" x14ac:dyDescent="0.2">
      <c r="C37" s="8"/>
      <c r="D37" s="143" t="s">
        <v>8</v>
      </c>
      <c r="E37" s="124" t="s">
        <v>25</v>
      </c>
      <c r="F37" s="45">
        <v>-21175</v>
      </c>
      <c r="G37" s="47">
        <f t="shared" si="5"/>
        <v>-1.047074594731447E-2</v>
      </c>
      <c r="H37" s="46">
        <f t="shared" si="6"/>
        <v>-0.38537135785393195</v>
      </c>
      <c r="I37" s="45">
        <v>2022301</v>
      </c>
      <c r="J37" s="81">
        <f t="shared" si="7"/>
        <v>0.28996015433563554</v>
      </c>
      <c r="K37" s="97">
        <f t="shared" si="8"/>
        <v>35.874846995795707</v>
      </c>
      <c r="L37" s="45">
        <v>6974410</v>
      </c>
    </row>
    <row r="38" spans="3:12" s="2" customFormat="1" ht="13.5" customHeight="1" x14ac:dyDescent="0.2">
      <c r="C38" s="8"/>
      <c r="D38" s="143"/>
      <c r="E38" s="130" t="s">
        <v>26</v>
      </c>
      <c r="F38" s="51">
        <v>0</v>
      </c>
      <c r="G38" s="52" t="str">
        <f t="shared" si="5"/>
        <v xml:space="preserve">   -   </v>
      </c>
      <c r="H38" s="31">
        <f t="shared" si="6"/>
        <v>0</v>
      </c>
      <c r="I38" s="51">
        <v>0</v>
      </c>
      <c r="J38" s="82" t="str">
        <f t="shared" si="7"/>
        <v>皆減</v>
      </c>
      <c r="K38" s="98">
        <f t="shared" si="8"/>
        <v>0</v>
      </c>
      <c r="L38" s="51">
        <v>274380</v>
      </c>
    </row>
    <row r="39" spans="3:12" s="2" customFormat="1" ht="13.5" customHeight="1" x14ac:dyDescent="0.2">
      <c r="C39" s="8"/>
      <c r="D39" s="143"/>
      <c r="E39" s="15" t="s">
        <v>29</v>
      </c>
      <c r="F39" s="45">
        <v>0</v>
      </c>
      <c r="G39" s="47" t="str">
        <f t="shared" si="5"/>
        <v>皆減</v>
      </c>
      <c r="H39" s="46">
        <f t="shared" si="6"/>
        <v>0</v>
      </c>
      <c r="I39" s="45">
        <v>697497</v>
      </c>
      <c r="J39" s="84">
        <f t="shared" si="7"/>
        <v>0.28232035544589201</v>
      </c>
      <c r="K39" s="100">
        <f t="shared" si="8"/>
        <v>12.373330258466233</v>
      </c>
      <c r="L39" s="48">
        <v>2470587</v>
      </c>
    </row>
    <row r="40" spans="3:12" s="2" customFormat="1" ht="13.5" customHeight="1" x14ac:dyDescent="0.2">
      <c r="C40" s="8"/>
      <c r="D40" s="143"/>
      <c r="E40" s="15" t="s">
        <v>40</v>
      </c>
      <c r="F40" s="45">
        <v>0</v>
      </c>
      <c r="G40" s="47" t="str">
        <f t="shared" si="5"/>
        <v xml:space="preserve">   -   </v>
      </c>
      <c r="H40" s="46">
        <f t="shared" si="6"/>
        <v>0</v>
      </c>
      <c r="I40" s="45">
        <v>0</v>
      </c>
      <c r="J40" s="84" t="str">
        <f t="shared" si="7"/>
        <v xml:space="preserve">   -   </v>
      </c>
      <c r="K40" s="100">
        <f t="shared" si="8"/>
        <v>0</v>
      </c>
      <c r="L40" s="48">
        <v>0</v>
      </c>
    </row>
    <row r="41" spans="3:12" s="2" customFormat="1" ht="13.5" customHeight="1" x14ac:dyDescent="0.2">
      <c r="C41" s="8"/>
      <c r="D41" s="14"/>
      <c r="E41" s="15" t="s">
        <v>30</v>
      </c>
      <c r="F41" s="48">
        <v>55888589</v>
      </c>
      <c r="G41" s="39">
        <f t="shared" si="5"/>
        <v>1.037823541626131</v>
      </c>
      <c r="H41" s="29">
        <f t="shared" si="6"/>
        <v>1017.1363131745136</v>
      </c>
      <c r="I41" s="48">
        <v>53851726</v>
      </c>
      <c r="J41" s="84">
        <f t="shared" si="7"/>
        <v>1.1256142762026349</v>
      </c>
      <c r="K41" s="100">
        <f t="shared" si="8"/>
        <v>955.3090418832378</v>
      </c>
      <c r="L41" s="48">
        <v>47842078</v>
      </c>
    </row>
    <row r="42" spans="3:12" s="2" customFormat="1" ht="13.5" customHeight="1" x14ac:dyDescent="0.2">
      <c r="C42" s="8"/>
      <c r="D42" s="92"/>
      <c r="E42" s="25" t="s">
        <v>41</v>
      </c>
      <c r="F42" s="48">
        <v>62231225</v>
      </c>
      <c r="G42" s="39">
        <f t="shared" si="5"/>
        <v>0.90785497189249975</v>
      </c>
      <c r="H42" s="29">
        <f t="shared" si="6"/>
        <v>1132.5682020856461</v>
      </c>
      <c r="I42" s="48">
        <v>68547540</v>
      </c>
      <c r="J42" s="84">
        <f t="shared" si="7"/>
        <v>0.88326953248328355</v>
      </c>
      <c r="K42" s="100">
        <f t="shared" si="8"/>
        <v>1216.0071668056271</v>
      </c>
      <c r="L42" s="48">
        <v>77606594</v>
      </c>
    </row>
    <row r="43" spans="3:12" s="2" customFormat="1" ht="13.5" customHeight="1" x14ac:dyDescent="0.2">
      <c r="C43" s="8"/>
      <c r="D43" s="93"/>
      <c r="E43" s="10" t="s">
        <v>28</v>
      </c>
      <c r="F43" s="30">
        <v>19450000</v>
      </c>
      <c r="G43" s="52">
        <f>IF(I43=0,IF(F43=0,"   -   ","皆増"),IF(F43=0,"皆減",F43/I43))</f>
        <v>1.0077720207253886</v>
      </c>
      <c r="H43" s="31">
        <f t="shared" ref="H43" si="9">F43/F$58</f>
        <v>353.97746919759038</v>
      </c>
      <c r="I43" s="30">
        <v>19300000</v>
      </c>
      <c r="J43" s="82">
        <f t="shared" si="7"/>
        <v>1.0404312668463611</v>
      </c>
      <c r="K43" s="98">
        <f t="shared" ref="K43" si="10">I43/I$58</f>
        <v>342.37462525057208</v>
      </c>
      <c r="L43" s="30">
        <v>18550000</v>
      </c>
    </row>
    <row r="44" spans="3:12" s="2" customFormat="1" ht="13.5" customHeight="1" x14ac:dyDescent="0.2">
      <c r="C44" s="8"/>
      <c r="D44" s="93"/>
      <c r="E44" s="10" t="s">
        <v>55</v>
      </c>
      <c r="F44" s="30">
        <v>1061307</v>
      </c>
      <c r="G44" s="52">
        <f>IF(I44=0,IF(F44=0,"   -   ","皆増"),IF(F44=0,"皆減",F44/I44))</f>
        <v>42.425127918132397</v>
      </c>
      <c r="H44" s="31">
        <f t="shared" si="6"/>
        <v>19.315103645330954</v>
      </c>
      <c r="I44" s="30">
        <v>25016</v>
      </c>
      <c r="J44" s="82" t="str">
        <f t="shared" si="7"/>
        <v>皆増</v>
      </c>
      <c r="K44" s="98">
        <f t="shared" si="8"/>
        <v>0.44377428110198508</v>
      </c>
      <c r="L44" s="30">
        <v>0</v>
      </c>
    </row>
    <row r="45" spans="3:12" s="4" customFormat="1" ht="13.5" customHeight="1" x14ac:dyDescent="0.2">
      <c r="C45" s="6" t="s">
        <v>48</v>
      </c>
      <c r="D45" s="13"/>
      <c r="E45" s="13"/>
      <c r="F45" s="33">
        <f>SUM(F46:F50)</f>
        <v>7714322009</v>
      </c>
      <c r="G45" s="68">
        <f t="shared" ref="G45" si="11">IF(I45=0,IF(F45=0,"   -   ","皆増"),IF(F45=0,"皆減",F45/I45))</f>
        <v>0.99079401365467568</v>
      </c>
      <c r="H45" s="28">
        <f t="shared" si="6"/>
        <v>140395.6905563543</v>
      </c>
      <c r="I45" s="33">
        <f>SUM(I46:I50)</f>
        <v>7785999817</v>
      </c>
      <c r="J45" s="80">
        <f t="shared" si="7"/>
        <v>0.93611686570946573</v>
      </c>
      <c r="K45" s="96">
        <f t="shared" si="8"/>
        <v>138120.6616345284</v>
      </c>
      <c r="L45" s="33">
        <f>SUM(L46:L50)</f>
        <v>8317337399</v>
      </c>
    </row>
    <row r="46" spans="3:12" s="4" customFormat="1" ht="13.5" customHeight="1" x14ac:dyDescent="0.2">
      <c r="C46" s="122"/>
      <c r="D46" s="149" t="s">
        <v>5</v>
      </c>
      <c r="E46" s="9" t="s">
        <v>50</v>
      </c>
      <c r="F46" s="27">
        <v>5366351861</v>
      </c>
      <c r="G46" s="47">
        <f t="shared" si="5"/>
        <v>1.0077796272862405</v>
      </c>
      <c r="H46" s="46">
        <f t="shared" si="6"/>
        <v>97664.146559411791</v>
      </c>
      <c r="I46" s="27">
        <v>5324925922</v>
      </c>
      <c r="J46" s="81">
        <f t="shared" si="7"/>
        <v>0.89865274634096259</v>
      </c>
      <c r="K46" s="97">
        <f t="shared" si="8"/>
        <v>94462.151141544411</v>
      </c>
      <c r="L46" s="27">
        <v>5925454458</v>
      </c>
    </row>
    <row r="47" spans="3:12" s="4" customFormat="1" ht="13.5" customHeight="1" x14ac:dyDescent="0.2">
      <c r="C47" s="8"/>
      <c r="D47" s="150"/>
      <c r="E47" s="123" t="s">
        <v>51</v>
      </c>
      <c r="F47" s="32">
        <v>1802754530</v>
      </c>
      <c r="G47" s="39">
        <f t="shared" si="5"/>
        <v>0.98113075621389723</v>
      </c>
      <c r="H47" s="29">
        <f t="shared" si="6"/>
        <v>32808.971008426299</v>
      </c>
      <c r="I47" s="32">
        <v>1837425357</v>
      </c>
      <c r="J47" s="84">
        <f t="shared" si="7"/>
        <v>0.99594077454915686</v>
      </c>
      <c r="K47" s="100">
        <f t="shared" si="8"/>
        <v>32595.223732060811</v>
      </c>
      <c r="L47" s="32">
        <v>1844914280</v>
      </c>
    </row>
    <row r="48" spans="3:12" s="2" customFormat="1" ht="13.5" customHeight="1" x14ac:dyDescent="0.2">
      <c r="C48" s="8"/>
      <c r="D48" s="151" t="s">
        <v>8</v>
      </c>
      <c r="E48" s="24" t="s">
        <v>50</v>
      </c>
      <c r="F48" s="30">
        <v>0</v>
      </c>
      <c r="G48" s="52" t="str">
        <f t="shared" si="5"/>
        <v xml:space="preserve">   -   </v>
      </c>
      <c r="H48" s="31">
        <f t="shared" si="6"/>
        <v>0</v>
      </c>
      <c r="I48" s="30">
        <v>0</v>
      </c>
      <c r="J48" s="82" t="str">
        <f t="shared" si="7"/>
        <v>皆減</v>
      </c>
      <c r="K48" s="98">
        <f t="shared" si="8"/>
        <v>0</v>
      </c>
      <c r="L48" s="30">
        <v>3853210</v>
      </c>
    </row>
    <row r="49" spans="3:12" s="2" customFormat="1" ht="13.5" customHeight="1" x14ac:dyDescent="0.2">
      <c r="C49" s="8"/>
      <c r="D49" s="151"/>
      <c r="E49" s="124" t="s">
        <v>51</v>
      </c>
      <c r="F49" s="53">
        <v>0</v>
      </c>
      <c r="G49" s="55" t="str">
        <f t="shared" si="5"/>
        <v xml:space="preserve">   -   </v>
      </c>
      <c r="H49" s="54">
        <f t="shared" si="6"/>
        <v>0</v>
      </c>
      <c r="I49" s="53">
        <v>0</v>
      </c>
      <c r="J49" s="115" t="str">
        <f t="shared" si="7"/>
        <v>皆減</v>
      </c>
      <c r="K49" s="116">
        <f t="shared" si="8"/>
        <v>0</v>
      </c>
      <c r="L49" s="53">
        <v>1247721</v>
      </c>
    </row>
    <row r="50" spans="3:12" s="2" customFormat="1" ht="13.5" customHeight="1" x14ac:dyDescent="0.2">
      <c r="C50" s="8"/>
      <c r="D50" s="117" t="s">
        <v>49</v>
      </c>
      <c r="E50" s="118"/>
      <c r="F50" s="119">
        <v>545215618</v>
      </c>
      <c r="G50" s="120">
        <f t="shared" si="5"/>
        <v>0.87423538223703812</v>
      </c>
      <c r="H50" s="121">
        <f t="shared" si="6"/>
        <v>9922.5729885162073</v>
      </c>
      <c r="I50" s="119">
        <v>623648538</v>
      </c>
      <c r="J50" s="85">
        <f t="shared" si="7"/>
        <v>1.1509239311962718</v>
      </c>
      <c r="K50" s="101">
        <f t="shared" si="8"/>
        <v>11063.286760923169</v>
      </c>
      <c r="L50" s="119">
        <v>541867730</v>
      </c>
    </row>
    <row r="51" spans="3:12" s="2" customFormat="1" ht="13.5" customHeight="1" x14ac:dyDescent="0.2">
      <c r="C51" s="17" t="s">
        <v>31</v>
      </c>
      <c r="D51" s="18"/>
      <c r="E51" s="18"/>
      <c r="F51" s="36">
        <v>298720899</v>
      </c>
      <c r="G51" s="38">
        <f t="shared" si="5"/>
        <v>1.2103961051068153</v>
      </c>
      <c r="H51" s="37">
        <f t="shared" si="6"/>
        <v>5436.5279087120316</v>
      </c>
      <c r="I51" s="36">
        <v>246795985</v>
      </c>
      <c r="J51" s="86">
        <f t="shared" si="7"/>
        <v>0.77709741847942282</v>
      </c>
      <c r="K51" s="102">
        <f t="shared" si="8"/>
        <v>4378.0664703482289</v>
      </c>
      <c r="L51" s="36">
        <v>317586932</v>
      </c>
    </row>
    <row r="52" spans="3:12" s="2" customFormat="1" ht="13.5" customHeight="1" x14ac:dyDescent="0.2">
      <c r="C52" s="17" t="s">
        <v>32</v>
      </c>
      <c r="D52" s="18"/>
      <c r="E52" s="18"/>
      <c r="F52" s="36">
        <v>56655460</v>
      </c>
      <c r="G52" s="74">
        <f t="shared" si="5"/>
        <v>3.541406933825328</v>
      </c>
      <c r="H52" s="37">
        <f t="shared" si="6"/>
        <v>1031.0928713123556</v>
      </c>
      <c r="I52" s="36">
        <v>15998009</v>
      </c>
      <c r="J52" s="89">
        <f t="shared" si="7"/>
        <v>4.0218992011765522</v>
      </c>
      <c r="K52" s="102">
        <f t="shared" si="8"/>
        <v>283.7985666388746</v>
      </c>
      <c r="L52" s="36">
        <v>3977725</v>
      </c>
    </row>
    <row r="53" spans="3:12" s="2" customFormat="1" ht="13.5" customHeight="1" x14ac:dyDescent="0.2">
      <c r="C53" s="17" t="s">
        <v>33</v>
      </c>
      <c r="D53" s="18"/>
      <c r="E53" s="18"/>
      <c r="F53" s="36">
        <v>12</v>
      </c>
      <c r="G53" s="125">
        <f t="shared" si="5"/>
        <v>0.14117647058823529</v>
      </c>
      <c r="H53" s="37">
        <f t="shared" si="6"/>
        <v>2.1839226891368045E-4</v>
      </c>
      <c r="I53" s="36">
        <v>85</v>
      </c>
      <c r="J53" s="89">
        <f t="shared" si="7"/>
        <v>0.18763796909492272</v>
      </c>
      <c r="K53" s="102">
        <f t="shared" si="8"/>
        <v>1.5078675205336077E-3</v>
      </c>
      <c r="L53" s="36">
        <v>453</v>
      </c>
    </row>
    <row r="54" spans="3:12" s="2" customFormat="1" ht="13.5" customHeight="1" thickBot="1" x14ac:dyDescent="0.25">
      <c r="C54" s="17" t="s">
        <v>34</v>
      </c>
      <c r="D54" s="18"/>
      <c r="E54" s="18"/>
      <c r="F54" s="67">
        <v>188098951</v>
      </c>
      <c r="G54" s="38">
        <f t="shared" si="5"/>
        <v>2.2714956631278516</v>
      </c>
      <c r="H54" s="37">
        <f t="shared" si="6"/>
        <v>3423.279724097767</v>
      </c>
      <c r="I54" s="67">
        <v>82808413</v>
      </c>
      <c r="J54" s="90">
        <f t="shared" si="7"/>
        <v>1.1869864090820004</v>
      </c>
      <c r="K54" s="105">
        <f t="shared" si="8"/>
        <v>1468.9896045839173</v>
      </c>
      <c r="L54" s="67">
        <v>69763573</v>
      </c>
    </row>
    <row r="55" spans="3:12" s="2" customFormat="1" ht="13.5" customHeight="1" thickTop="1" thickBot="1" x14ac:dyDescent="0.25">
      <c r="C55" s="137" t="s">
        <v>35</v>
      </c>
      <c r="D55" s="138"/>
      <c r="E55" s="139"/>
      <c r="F55" s="126">
        <f>SUM(F31:F32,F45,F51:F54)</f>
        <v>27529455119</v>
      </c>
      <c r="G55" s="69">
        <f t="shared" si="5"/>
        <v>1.0365236658043904</v>
      </c>
      <c r="H55" s="70">
        <f t="shared" si="6"/>
        <v>501018.34711631207</v>
      </c>
      <c r="I55" s="132">
        <f>SUM(I31:I32,I45,I51:I54)</f>
        <v>26559408171</v>
      </c>
      <c r="J55" s="88">
        <f t="shared" si="7"/>
        <v>0.9485701153784748</v>
      </c>
      <c r="K55" s="104">
        <f t="shared" si="8"/>
        <v>471153.75230171543</v>
      </c>
      <c r="L55" s="127">
        <f>SUM(L31:L32,L45,L51:L54)</f>
        <v>27999414846</v>
      </c>
    </row>
    <row r="56" spans="3:12" s="3" customFormat="1" ht="13.5" customHeight="1" thickBot="1" x14ac:dyDescent="0.25">
      <c r="C56" s="26"/>
      <c r="D56" s="26"/>
      <c r="E56" s="26"/>
      <c r="F56" s="71"/>
      <c r="G56" s="73"/>
      <c r="H56" s="72"/>
      <c r="I56" s="71"/>
      <c r="J56" s="43"/>
      <c r="K56" s="65"/>
      <c r="L56" s="63"/>
    </row>
    <row r="57" spans="3:12" s="2" customFormat="1" ht="13.5" customHeight="1" x14ac:dyDescent="0.2">
      <c r="C57" s="148" t="s">
        <v>36</v>
      </c>
      <c r="D57" s="148"/>
      <c r="E57" s="141"/>
      <c r="F57" s="108">
        <f>F28-F55</f>
        <v>435448391</v>
      </c>
      <c r="G57" s="110">
        <f>IF(I57=0,IF(F57=0,"   -   ","皆増"),IF(F57=0,"皆減",F57/I57))</f>
        <v>1.4273025062298732</v>
      </c>
      <c r="H57" s="41">
        <f t="shared" si="6"/>
        <v>7924.8801754417891</v>
      </c>
      <c r="I57" s="134">
        <f>I28-I55</f>
        <v>305084864</v>
      </c>
      <c r="J57" s="91">
        <f>IF(L57=0,IF(I57=0,"   -   ","皆増"),IF(I57=0,"皆減",I57/L57))</f>
        <v>1.6998868714015187</v>
      </c>
      <c r="K57" s="106">
        <f t="shared" si="8"/>
        <v>5412.0889109648579</v>
      </c>
      <c r="L57" s="42">
        <f>L28-L55</f>
        <v>179473628</v>
      </c>
    </row>
    <row r="58" spans="3:12" s="2" customFormat="1" ht="13.5" customHeight="1" x14ac:dyDescent="0.2">
      <c r="C58" s="141" t="s">
        <v>52</v>
      </c>
      <c r="D58" s="142"/>
      <c r="E58" s="152"/>
      <c r="F58" s="50">
        <v>54947</v>
      </c>
      <c r="G58" s="91">
        <f>IF(I58=0,IF(F58=0,"   -   ","皆増"),IF(F58=0,"皆減",F58/I58))</f>
        <v>0.97473878412658987</v>
      </c>
      <c r="H58" s="49"/>
      <c r="I58" s="50">
        <v>56371</v>
      </c>
      <c r="J58" s="91">
        <f>IF(L58=0,IF(I58=0,"   -   ","皆増"),IF(I58=0,"皆減",I58/L58))</f>
        <v>0.97558063064622202</v>
      </c>
      <c r="K58" s="107"/>
      <c r="L58" s="50">
        <v>57782</v>
      </c>
    </row>
    <row r="59" spans="3:12" s="2" customFormat="1" ht="13.5" customHeight="1" thickBot="1" x14ac:dyDescent="0.25">
      <c r="C59" s="148" t="s">
        <v>37</v>
      </c>
      <c r="D59" s="148"/>
      <c r="E59" s="141"/>
      <c r="F59" s="109">
        <v>1821977803</v>
      </c>
      <c r="G59" s="111">
        <f>IF(I59=0,IF(F59=0,"   -   ","皆増"),IF(F59=0,"皆減",F59/I59))</f>
        <v>0.67749515972429852</v>
      </c>
      <c r="H59" s="66">
        <f>F59/F$58</f>
        <v>33158.822192294392</v>
      </c>
      <c r="I59" s="136">
        <v>2689285343</v>
      </c>
      <c r="J59" s="91">
        <f>IF(L59=0,IF(I59=0,"   -   ","皆増"),IF(I59=0,"皆減",I59/L59))</f>
        <v>0.78662012389456448</v>
      </c>
      <c r="K59" s="106">
        <f>I59/I$58</f>
        <v>47706.89437831509</v>
      </c>
      <c r="L59" s="50">
        <v>3418785334</v>
      </c>
    </row>
    <row r="60" spans="3:12" ht="18" customHeight="1" x14ac:dyDescent="0.2">
      <c r="I60" s="135"/>
    </row>
  </sheetData>
  <mergeCells count="15">
    <mergeCell ref="C59:E59"/>
    <mergeCell ref="D46:D47"/>
    <mergeCell ref="D48:D49"/>
    <mergeCell ref="C30:E30"/>
    <mergeCell ref="D33:D36"/>
    <mergeCell ref="D37:D40"/>
    <mergeCell ref="C55:E55"/>
    <mergeCell ref="C57:E57"/>
    <mergeCell ref="C58:E58"/>
    <mergeCell ref="C28:E28"/>
    <mergeCell ref="C1:E2"/>
    <mergeCell ref="C4:E4"/>
    <mergeCell ref="D6:D7"/>
    <mergeCell ref="D8:D9"/>
    <mergeCell ref="D19:D23"/>
  </mergeCells>
  <phoneticPr fontId="2"/>
  <printOptions horizontalCentered="1"/>
  <pageMargins left="0.59055118110236227" right="0.59055118110236227" top="0.59055118110236227" bottom="0.59055118110236227" header="0.51181102362204722" footer="0"/>
  <pageSetup paperSize="9" scale="99" firstPageNumber="36" orientation="portrait" useFirstPageNumber="1" horizontalDpi="300" verticalDpi="300" r:id="rId1"/>
  <headerFooter alignWithMargins="0">
    <oddFooter>&amp;C&amp;"ＭＳ 明朝,標準"&amp;12－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04(03実績)</vt:lpstr>
      <vt:lpstr>'04(03実績)'!Print_Area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2022-08-10T05:48:24Z</cp:lastPrinted>
  <dcterms:created xsi:type="dcterms:W3CDTF">2013-09-05T07:15:23Z</dcterms:created>
  <dcterms:modified xsi:type="dcterms:W3CDTF">2024-01-09T05:54:13Z</dcterms:modified>
</cp:coreProperties>
</file>