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●20 生活衛生\1-1 生活衛生（通知・照会）\02 照会\H31\庁内\200204 【情報政策課】オープンデータの公開について\03 送付\"/>
    </mc:Choice>
  </mc:AlternateContent>
  <xr:revisionPtr revIDLastSave="0" documentId="8_{D8837662-15DE-4809-A400-5B2E1015401E}" xr6:coauthVersionLast="45" xr6:coauthVersionMax="45" xr10:uidLastSave="{00000000-0000-0000-0000-000000000000}"/>
  <bookViews>
    <workbookView xWindow="-108" yWindow="-108" windowWidth="23256" windowHeight="12576" xr2:uid="{05322B9A-5983-42B0-A2A7-C65DABF5E895}"/>
  </bookViews>
  <sheets>
    <sheet name="42" sheetId="1" r:id="rId1"/>
  </sheets>
  <definedNames>
    <definedName name="_xlnm.Print_Area" localSheetId="0">'42'!$A$1:$P$67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64" i="1" l="1"/>
  <c r="H64" i="1"/>
  <c r="O63" i="1"/>
  <c r="O64" i="1" s="1"/>
  <c r="K63" i="1"/>
  <c r="K65" i="1" s="1"/>
  <c r="G63" i="1"/>
  <c r="O62" i="1"/>
  <c r="K62" i="1"/>
  <c r="J62" i="1"/>
  <c r="G62" i="1"/>
  <c r="F62" i="1"/>
  <c r="O61" i="1"/>
  <c r="M61" i="1"/>
  <c r="M64" i="1" s="1"/>
  <c r="L61" i="1"/>
  <c r="K61" i="1"/>
  <c r="J61" i="1"/>
  <c r="I61" i="1"/>
  <c r="I64" i="1" s="1"/>
  <c r="H61" i="1"/>
  <c r="G61" i="1"/>
  <c r="F61" i="1"/>
  <c r="O60" i="1"/>
  <c r="M60" i="1"/>
  <c r="M62" i="1" s="1"/>
  <c r="L60" i="1"/>
  <c r="L62" i="1" s="1"/>
  <c r="K60" i="1"/>
  <c r="J60" i="1"/>
  <c r="I60" i="1"/>
  <c r="I62" i="1" s="1"/>
  <c r="H60" i="1"/>
  <c r="H62" i="1" s="1"/>
  <c r="G60" i="1"/>
  <c r="F60" i="1"/>
  <c r="N59" i="1"/>
  <c r="P59" i="1" s="1"/>
  <c r="N58" i="1"/>
  <c r="P58" i="1" s="1"/>
  <c r="N57" i="1"/>
  <c r="P57" i="1" s="1"/>
  <c r="N56" i="1"/>
  <c r="P56" i="1" s="1"/>
  <c r="N55" i="1"/>
  <c r="P55" i="1" s="1"/>
  <c r="N54" i="1"/>
  <c r="P54" i="1" s="1"/>
  <c r="N53" i="1"/>
  <c r="N61" i="1" s="1"/>
  <c r="N52" i="1"/>
  <c r="P52" i="1" s="1"/>
  <c r="P60" i="1" s="1"/>
  <c r="O51" i="1"/>
  <c r="L51" i="1"/>
  <c r="K51" i="1"/>
  <c r="H51" i="1"/>
  <c r="G51" i="1"/>
  <c r="O50" i="1"/>
  <c r="N50" i="1"/>
  <c r="M50" i="1"/>
  <c r="L50" i="1"/>
  <c r="K50" i="1"/>
  <c r="J50" i="1"/>
  <c r="I50" i="1"/>
  <c r="H50" i="1"/>
  <c r="G50" i="1"/>
  <c r="F50" i="1"/>
  <c r="O49" i="1"/>
  <c r="M49" i="1"/>
  <c r="M51" i="1" s="1"/>
  <c r="L49" i="1"/>
  <c r="K49" i="1"/>
  <c r="J49" i="1"/>
  <c r="J51" i="1" s="1"/>
  <c r="I49" i="1"/>
  <c r="I51" i="1" s="1"/>
  <c r="H49" i="1"/>
  <c r="G49" i="1"/>
  <c r="F49" i="1"/>
  <c r="F51" i="1" s="1"/>
  <c r="P48" i="1"/>
  <c r="N48" i="1"/>
  <c r="N47" i="1"/>
  <c r="P47" i="1" s="1"/>
  <c r="P46" i="1"/>
  <c r="P50" i="1" s="1"/>
  <c r="N46" i="1"/>
  <c r="N45" i="1"/>
  <c r="P45" i="1" s="1"/>
  <c r="M44" i="1"/>
  <c r="L44" i="1"/>
  <c r="I44" i="1"/>
  <c r="H44" i="1"/>
  <c r="O43" i="1"/>
  <c r="O44" i="1" s="1"/>
  <c r="M43" i="1"/>
  <c r="L43" i="1"/>
  <c r="K43" i="1"/>
  <c r="J43" i="1"/>
  <c r="I43" i="1"/>
  <c r="H43" i="1"/>
  <c r="G43" i="1"/>
  <c r="F43" i="1"/>
  <c r="O42" i="1"/>
  <c r="M42" i="1"/>
  <c r="L42" i="1"/>
  <c r="K42" i="1"/>
  <c r="K44" i="1" s="1"/>
  <c r="J42" i="1"/>
  <c r="J44" i="1" s="1"/>
  <c r="I42" i="1"/>
  <c r="H42" i="1"/>
  <c r="G42" i="1"/>
  <c r="G44" i="1" s="1"/>
  <c r="F42" i="1"/>
  <c r="F44" i="1" s="1"/>
  <c r="N41" i="1"/>
  <c r="P41" i="1" s="1"/>
  <c r="N40" i="1"/>
  <c r="P40" i="1" s="1"/>
  <c r="N39" i="1"/>
  <c r="P39" i="1" s="1"/>
  <c r="N38" i="1"/>
  <c r="P38" i="1" s="1"/>
  <c r="N37" i="1"/>
  <c r="P37" i="1" s="1"/>
  <c r="N36" i="1"/>
  <c r="P36" i="1" s="1"/>
  <c r="N35" i="1"/>
  <c r="P35" i="1" s="1"/>
  <c r="N34" i="1"/>
  <c r="P34" i="1" s="1"/>
  <c r="N33" i="1"/>
  <c r="P33" i="1" s="1"/>
  <c r="N32" i="1"/>
  <c r="P32" i="1" s="1"/>
  <c r="N31" i="1"/>
  <c r="N43" i="1" s="1"/>
  <c r="N30" i="1"/>
  <c r="P30" i="1" s="1"/>
  <c r="P42" i="1" s="1"/>
  <c r="N28" i="1"/>
  <c r="M28" i="1"/>
  <c r="L28" i="1"/>
  <c r="K28" i="1"/>
  <c r="J28" i="1"/>
  <c r="J64" i="1" s="1"/>
  <c r="I28" i="1"/>
  <c r="H28" i="1"/>
  <c r="G28" i="1"/>
  <c r="F28" i="1"/>
  <c r="F64" i="1" s="1"/>
  <c r="O27" i="1"/>
  <c r="O29" i="1" s="1"/>
  <c r="M27" i="1"/>
  <c r="M63" i="1" s="1"/>
  <c r="L27" i="1"/>
  <c r="L29" i="1" s="1"/>
  <c r="K27" i="1"/>
  <c r="K29" i="1" s="1"/>
  <c r="J27" i="1"/>
  <c r="J29" i="1" s="1"/>
  <c r="I27" i="1"/>
  <c r="I63" i="1" s="1"/>
  <c r="H27" i="1"/>
  <c r="H29" i="1" s="1"/>
  <c r="G27" i="1"/>
  <c r="G29" i="1" s="1"/>
  <c r="F27" i="1"/>
  <c r="P26" i="1"/>
  <c r="N26" i="1"/>
  <c r="N25" i="1"/>
  <c r="P25" i="1" s="1"/>
  <c r="P24" i="1"/>
  <c r="N24" i="1"/>
  <c r="N23" i="1"/>
  <c r="P23" i="1" s="1"/>
  <c r="P22" i="1"/>
  <c r="N22" i="1"/>
  <c r="N21" i="1"/>
  <c r="P21" i="1" s="1"/>
  <c r="P20" i="1"/>
  <c r="N20" i="1"/>
  <c r="N19" i="1"/>
  <c r="P19" i="1" s="1"/>
  <c r="P18" i="1"/>
  <c r="P28" i="1" s="1"/>
  <c r="N18" i="1"/>
  <c r="N17" i="1"/>
  <c r="P17" i="1" s="1"/>
  <c r="M16" i="1"/>
  <c r="L16" i="1"/>
  <c r="I16" i="1"/>
  <c r="H16" i="1"/>
  <c r="O15" i="1"/>
  <c r="O16" i="1" s="1"/>
  <c r="M15" i="1"/>
  <c r="L15" i="1"/>
  <c r="K15" i="1"/>
  <c r="K64" i="1" s="1"/>
  <c r="J15" i="1"/>
  <c r="I15" i="1"/>
  <c r="H15" i="1"/>
  <c r="G15" i="1"/>
  <c r="G64" i="1" s="1"/>
  <c r="F15" i="1"/>
  <c r="O14" i="1"/>
  <c r="M14" i="1"/>
  <c r="L14" i="1"/>
  <c r="K14" i="1"/>
  <c r="K16" i="1" s="1"/>
  <c r="J14" i="1"/>
  <c r="J63" i="1" s="1"/>
  <c r="J65" i="1" s="1"/>
  <c r="I14" i="1"/>
  <c r="H14" i="1"/>
  <c r="G14" i="1"/>
  <c r="G16" i="1" s="1"/>
  <c r="F14" i="1"/>
  <c r="F63" i="1" s="1"/>
  <c r="F65" i="1" s="1"/>
  <c r="N13" i="1"/>
  <c r="P13" i="1" s="1"/>
  <c r="N12" i="1"/>
  <c r="P12" i="1" s="1"/>
  <c r="N11" i="1"/>
  <c r="P11" i="1" s="1"/>
  <c r="N10" i="1"/>
  <c r="P10" i="1" s="1"/>
  <c r="N9" i="1"/>
  <c r="P9" i="1" s="1"/>
  <c r="N8" i="1"/>
  <c r="P8" i="1" s="1"/>
  <c r="N7" i="1"/>
  <c r="N15" i="1" s="1"/>
  <c r="N6" i="1"/>
  <c r="N14" i="1" s="1"/>
  <c r="N16" i="1" l="1"/>
  <c r="I65" i="1"/>
  <c r="N64" i="1"/>
  <c r="P49" i="1"/>
  <c r="P51" i="1" s="1"/>
  <c r="M65" i="1"/>
  <c r="P27" i="1"/>
  <c r="P29" i="1" s="1"/>
  <c r="G65" i="1"/>
  <c r="N42" i="1"/>
  <c r="N44" i="1" s="1"/>
  <c r="P6" i="1"/>
  <c r="P14" i="1" s="1"/>
  <c r="P53" i="1"/>
  <c r="P61" i="1" s="1"/>
  <c r="P62" i="1" s="1"/>
  <c r="I29" i="1"/>
  <c r="M29" i="1"/>
  <c r="N27" i="1"/>
  <c r="N29" i="1" s="1"/>
  <c r="N49" i="1"/>
  <c r="N51" i="1" s="1"/>
  <c r="J16" i="1"/>
  <c r="O65" i="1"/>
  <c r="H63" i="1"/>
  <c r="H65" i="1" s="1"/>
  <c r="L63" i="1"/>
  <c r="L65" i="1" s="1"/>
  <c r="F16" i="1"/>
  <c r="N60" i="1"/>
  <c r="N62" i="1" s="1"/>
  <c r="P7" i="1"/>
  <c r="P15" i="1" s="1"/>
  <c r="P31" i="1"/>
  <c r="P43" i="1" s="1"/>
  <c r="P44" i="1" s="1"/>
  <c r="P63" i="1" l="1"/>
  <c r="P16" i="1"/>
  <c r="P64" i="1"/>
  <c r="N63" i="1"/>
  <c r="N65" i="1" s="1"/>
  <c r="P65" i="1" l="1"/>
</calcChain>
</file>

<file path=xl/sharedStrings.xml><?xml version="1.0" encoding="utf-8"?>
<sst xmlns="http://schemas.openxmlformats.org/spreadsheetml/2006/main" count="111" uniqueCount="49">
  <si>
    <t>１　生活衛生営業施設数及び監視指導数</t>
    <rPh sb="2" eb="4">
      <t>セイカツ</t>
    </rPh>
    <phoneticPr fontId="3"/>
  </si>
  <si>
    <t>平成３１年３月３１日現在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3"/>
  </si>
  <si>
    <t>区分</t>
    <rPh sb="0" eb="2">
      <t>クブン</t>
    </rPh>
    <phoneticPr fontId="3"/>
  </si>
  <si>
    <t>保健所</t>
    <phoneticPr fontId="3"/>
  </si>
  <si>
    <t>中央</t>
    <rPh sb="0" eb="2">
      <t>チュウオウ</t>
    </rPh>
    <phoneticPr fontId="3"/>
  </si>
  <si>
    <t>日南</t>
  </si>
  <si>
    <t>都城</t>
  </si>
  <si>
    <t>小林</t>
  </si>
  <si>
    <t>高鍋</t>
  </si>
  <si>
    <t>日向</t>
  </si>
  <si>
    <t>延岡</t>
  </si>
  <si>
    <t>高千穂</t>
  </si>
  <si>
    <t>計</t>
    <rPh sb="0" eb="1">
      <t>ケイ</t>
    </rPh>
    <phoneticPr fontId="3"/>
  </si>
  <si>
    <t>宮崎市</t>
    <rPh sb="0" eb="3">
      <t>ミヤザキシ</t>
    </rPh>
    <phoneticPr fontId="3"/>
  </si>
  <si>
    <t>合計</t>
    <rPh sb="0" eb="2">
      <t>ゴウケイ</t>
    </rPh>
    <phoneticPr fontId="3"/>
  </si>
  <si>
    <t>内容</t>
  </si>
  <si>
    <t>旅　館　業</t>
    <rPh sb="0" eb="1">
      <t>タビ</t>
    </rPh>
    <rPh sb="2" eb="3">
      <t>カン</t>
    </rPh>
    <rPh sb="4" eb="5">
      <t>ギョウ</t>
    </rPh>
    <phoneticPr fontId="3"/>
  </si>
  <si>
    <t>旅館・ホテル</t>
    <phoneticPr fontId="3"/>
  </si>
  <si>
    <t>施　設　数</t>
    <phoneticPr fontId="3"/>
  </si>
  <si>
    <t>監視指導数</t>
  </si>
  <si>
    <t>簡易宿所</t>
  </si>
  <si>
    <t>季節・一時旅館</t>
    <rPh sb="5" eb="7">
      <t>リョカン</t>
    </rPh>
    <phoneticPr fontId="3"/>
  </si>
  <si>
    <t>その他(下宿)</t>
    <rPh sb="4" eb="6">
      <t>ゲシュク</t>
    </rPh>
    <phoneticPr fontId="3"/>
  </si>
  <si>
    <t>小　　　計</t>
    <rPh sb="0" eb="1">
      <t>ショウ</t>
    </rPh>
    <rPh sb="4" eb="5">
      <t>ケイ</t>
    </rPh>
    <phoneticPr fontId="3"/>
  </si>
  <si>
    <t>監視率％</t>
  </si>
  <si>
    <t>興　行　場</t>
    <rPh sb="0" eb="1">
      <t>キョウ</t>
    </rPh>
    <rPh sb="2" eb="3">
      <t>ギョウ</t>
    </rPh>
    <rPh sb="4" eb="5">
      <t>バ</t>
    </rPh>
    <phoneticPr fontId="3"/>
  </si>
  <si>
    <t>映画館</t>
  </si>
  <si>
    <t>スポーツ施設</t>
  </si>
  <si>
    <t>演劇・音楽施設</t>
    <rPh sb="5" eb="7">
      <t>シセツ</t>
    </rPh>
    <phoneticPr fontId="3"/>
  </si>
  <si>
    <t>その他</t>
  </si>
  <si>
    <t>仮設興行場</t>
  </si>
  <si>
    <t>－</t>
    <phoneticPr fontId="3"/>
  </si>
  <si>
    <t>公　衆　浴　場</t>
    <rPh sb="0" eb="1">
      <t>オオヤケ</t>
    </rPh>
    <rPh sb="2" eb="3">
      <t>シュウ</t>
    </rPh>
    <rPh sb="4" eb="5">
      <t>ヨク</t>
    </rPh>
    <rPh sb="6" eb="7">
      <t>バ</t>
    </rPh>
    <phoneticPr fontId="3"/>
  </si>
  <si>
    <t>一般公衆浴場</t>
  </si>
  <si>
    <t>特殊公衆浴場</t>
    <rPh sb="0" eb="2">
      <t>トクシュ</t>
    </rPh>
    <rPh sb="2" eb="4">
      <t>コウシュウ</t>
    </rPh>
    <rPh sb="4" eb="6">
      <t>ヨクジョウ</t>
    </rPh>
    <phoneticPr fontId="3"/>
  </si>
  <si>
    <t>ヘルスセンター</t>
    <phoneticPr fontId="3"/>
  </si>
  <si>
    <t>デイサービス</t>
    <phoneticPr fontId="3"/>
  </si>
  <si>
    <t>サウナ風呂</t>
  </si>
  <si>
    <t>個室付特殊公衆浴場</t>
    <rPh sb="5" eb="7">
      <t>コウシュウ</t>
    </rPh>
    <rPh sb="7" eb="9">
      <t>ヨクジョウ</t>
    </rPh>
    <phoneticPr fontId="3"/>
  </si>
  <si>
    <t>理美容所</t>
    <rPh sb="0" eb="4">
      <t>リビヨウショ</t>
    </rPh>
    <phoneticPr fontId="3"/>
  </si>
  <si>
    <t>理容所</t>
  </si>
  <si>
    <t>美容所</t>
  </si>
  <si>
    <t>クリーニング所</t>
    <rPh sb="6" eb="7">
      <t>ショ</t>
    </rPh>
    <phoneticPr fontId="3"/>
  </si>
  <si>
    <t>洗濯物の処理</t>
    <rPh sb="4" eb="6">
      <t>ショリ</t>
    </rPh>
    <phoneticPr fontId="3"/>
  </si>
  <si>
    <t>取次所</t>
  </si>
  <si>
    <t>特定洗濯物取扱所</t>
    <rPh sb="5" eb="7">
      <t>トリアツカイ</t>
    </rPh>
    <rPh sb="7" eb="8">
      <t>ジョ</t>
    </rPh>
    <phoneticPr fontId="3"/>
  </si>
  <si>
    <t>洗濯物の貸与回収</t>
    <rPh sb="4" eb="6">
      <t>タイヨ</t>
    </rPh>
    <rPh sb="6" eb="8">
      <t>カイシュウ</t>
    </rPh>
    <phoneticPr fontId="3"/>
  </si>
  <si>
    <t>合　　　　計</t>
    <rPh sb="0" eb="1">
      <t>ゴウ</t>
    </rPh>
    <rPh sb="5" eb="6">
      <t>ケイ</t>
    </rPh>
    <phoneticPr fontId="3"/>
  </si>
  <si>
    <t>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</si>
</sst>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0\ ;\-0\ ;;@"/>
    <numFmt numFmtId="178" formatCode="0_);[Red]\(0\)"/>
    <numFmt numFmtId="179" formatCode="#,##0.0_);[Red]\(#,##0.0\)"/>
  </numFmts>
  <fonts count="9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Ｐ明朝"/>
      <family val="1"/>
      <charset val="128"/>
    </font>
    <font>
      <sz val="7"/>
      <name val="ＭＳ 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2">
    <xf numFmtId="1" fontId="0" fillId="0" borderId="0"/>
    <xf numFmtId="1" fontId="1" fillId="0" borderId="0"/>
  </cellStyleXfs>
  <cellXfs count="124">
    <xf numFmtId="1" fontId="0" fillId="0" borderId="0" xfId="0"/>
    <xf numFmtId="176" fontId="2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right" vertical="center"/>
    </xf>
    <xf numFmtId="1" fontId="6" fillId="0" borderId="0" xfId="0" applyFont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left" vertical="center"/>
    </xf>
    <xf numFmtId="1" fontId="4" fillId="0" borderId="11" xfId="0" applyFont="1" applyBorder="1" applyAlignment="1">
      <alignment vertical="center"/>
    </xf>
    <xf numFmtId="1" fontId="4" fillId="0" borderId="12" xfId="0" applyFont="1" applyBorder="1" applyAlignment="1">
      <alignment vertical="center"/>
    </xf>
    <xf numFmtId="176" fontId="4" fillId="0" borderId="13" xfId="0" applyNumberFormat="1" applyFont="1" applyBorder="1" applyAlignment="1">
      <alignment horizontal="center" vertical="center" textRotation="255"/>
    </xf>
    <xf numFmtId="176" fontId="4" fillId="0" borderId="14" xfId="0" applyNumberFormat="1" applyFont="1" applyBorder="1" applyAlignment="1">
      <alignment horizontal="distributed" vertical="center"/>
    </xf>
    <xf numFmtId="1" fontId="4" fillId="0" borderId="14" xfId="0" applyFont="1" applyBorder="1" applyAlignment="1">
      <alignment vertical="center"/>
    </xf>
    <xf numFmtId="176" fontId="4" fillId="0" borderId="15" xfId="0" applyNumberFormat="1" applyFont="1" applyBorder="1" applyAlignment="1">
      <alignment horizontal="center" vertical="center"/>
    </xf>
    <xf numFmtId="177" fontId="4" fillId="0" borderId="16" xfId="1" applyNumberFormat="1" applyFont="1" applyBorder="1" applyAlignment="1">
      <alignment vertical="center"/>
    </xf>
    <xf numFmtId="177" fontId="7" fillId="0" borderId="16" xfId="1" applyNumberFormat="1" applyFont="1" applyBorder="1" applyAlignment="1">
      <alignment vertical="center"/>
    </xf>
    <xf numFmtId="176" fontId="4" fillId="0" borderId="14" xfId="0" applyNumberFormat="1" applyFont="1" applyBorder="1" applyAlignment="1" applyProtection="1">
      <alignment vertical="center"/>
      <protection locked="0"/>
    </xf>
    <xf numFmtId="176" fontId="4" fillId="0" borderId="17" xfId="0" applyNumberFormat="1" applyFont="1" applyBorder="1" applyAlignment="1" applyProtection="1">
      <alignment vertical="center"/>
      <protection locked="0"/>
    </xf>
    <xf numFmtId="1" fontId="4" fillId="0" borderId="18" xfId="0" applyFont="1" applyBorder="1" applyAlignment="1">
      <alignment vertical="center"/>
    </xf>
    <xf numFmtId="176" fontId="4" fillId="0" borderId="19" xfId="0" applyNumberFormat="1" applyFont="1" applyBorder="1" applyAlignment="1">
      <alignment horizontal="center" vertical="center"/>
    </xf>
    <xf numFmtId="177" fontId="4" fillId="0" borderId="18" xfId="1" applyNumberFormat="1" applyFont="1" applyBorder="1" applyAlignment="1">
      <alignment vertical="center"/>
    </xf>
    <xf numFmtId="176" fontId="4" fillId="0" borderId="20" xfId="0" applyNumberFormat="1" applyFont="1" applyBorder="1" applyAlignment="1" applyProtection="1">
      <alignment vertical="center"/>
      <protection locked="0"/>
    </xf>
    <xf numFmtId="176" fontId="4" fillId="0" borderId="21" xfId="0" applyNumberFormat="1" applyFont="1" applyBorder="1" applyAlignment="1" applyProtection="1">
      <alignment vertical="center"/>
      <protection locked="0"/>
    </xf>
    <xf numFmtId="177" fontId="4" fillId="0" borderId="14" xfId="1" applyNumberFormat="1" applyFont="1" applyBorder="1" applyAlignment="1">
      <alignment vertical="center"/>
    </xf>
    <xf numFmtId="176" fontId="4" fillId="0" borderId="22" xfId="0" applyNumberFormat="1" applyFont="1" applyBorder="1" applyAlignment="1" applyProtection="1">
      <alignment vertical="center"/>
      <protection locked="0"/>
    </xf>
    <xf numFmtId="176" fontId="4" fillId="0" borderId="23" xfId="0" applyNumberFormat="1" applyFont="1" applyBorder="1" applyAlignment="1" applyProtection="1">
      <alignment vertical="center"/>
      <protection locked="0"/>
    </xf>
    <xf numFmtId="176" fontId="4" fillId="0" borderId="18" xfId="0" applyNumberFormat="1" applyFont="1" applyBorder="1" applyAlignment="1" applyProtection="1">
      <alignment vertical="center"/>
      <protection locked="0"/>
    </xf>
    <xf numFmtId="176" fontId="4" fillId="0" borderId="24" xfId="0" applyNumberFormat="1" applyFont="1" applyBorder="1" applyAlignment="1" applyProtection="1">
      <alignment vertical="center"/>
      <protection locked="0"/>
    </xf>
    <xf numFmtId="178" fontId="4" fillId="0" borderId="14" xfId="1" applyNumberFormat="1" applyFont="1" applyBorder="1" applyAlignment="1">
      <alignment vertical="center"/>
    </xf>
    <xf numFmtId="176" fontId="4" fillId="0" borderId="25" xfId="0" applyNumberFormat="1" applyFont="1" applyBorder="1" applyAlignment="1">
      <alignment horizontal="center" vertical="center"/>
    </xf>
    <xf numFmtId="178" fontId="4" fillId="0" borderId="18" xfId="1" applyNumberFormat="1" applyFont="1" applyBorder="1" applyAlignment="1">
      <alignment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vertical="center"/>
    </xf>
    <xf numFmtId="176" fontId="4" fillId="2" borderId="14" xfId="0" applyNumberFormat="1" applyFont="1" applyFill="1" applyBorder="1" applyAlignment="1">
      <alignment vertical="center"/>
    </xf>
    <xf numFmtId="1" fontId="4" fillId="0" borderId="26" xfId="0" applyFont="1" applyBorder="1" applyAlignment="1">
      <alignment vertical="center"/>
    </xf>
    <xf numFmtId="176" fontId="4" fillId="0" borderId="27" xfId="0" applyNumberFormat="1" applyFont="1" applyBorder="1" applyAlignment="1">
      <alignment horizontal="center" vertical="center"/>
    </xf>
    <xf numFmtId="176" fontId="4" fillId="0" borderId="26" xfId="0" applyNumberFormat="1" applyFont="1" applyBorder="1" applyAlignment="1">
      <alignment vertical="center"/>
    </xf>
    <xf numFmtId="176" fontId="4" fillId="0" borderId="26" xfId="0" applyNumberFormat="1" applyFont="1" applyBorder="1" applyAlignment="1" applyProtection="1">
      <alignment vertical="center"/>
      <protection locked="0"/>
    </xf>
    <xf numFmtId="176" fontId="4" fillId="2" borderId="26" xfId="0" applyNumberFormat="1" applyFont="1" applyFill="1" applyBorder="1" applyAlignment="1">
      <alignment vertical="center"/>
    </xf>
    <xf numFmtId="176" fontId="4" fillId="0" borderId="28" xfId="0" applyNumberFormat="1" applyFont="1" applyBorder="1" applyAlignment="1" applyProtection="1">
      <alignment vertical="center"/>
      <protection locked="0"/>
    </xf>
    <xf numFmtId="176" fontId="4" fillId="0" borderId="29" xfId="0" applyNumberFormat="1" applyFont="1" applyBorder="1" applyAlignment="1">
      <alignment horizontal="center" vertical="center" textRotation="255"/>
    </xf>
    <xf numFmtId="1" fontId="4" fillId="0" borderId="30" xfId="0" applyFont="1" applyBorder="1" applyAlignment="1">
      <alignment vertical="center"/>
    </xf>
    <xf numFmtId="176" fontId="4" fillId="0" borderId="31" xfId="0" applyNumberFormat="1" applyFont="1" applyBorder="1" applyAlignment="1">
      <alignment horizontal="center" vertical="center"/>
    </xf>
    <xf numFmtId="179" fontId="4" fillId="0" borderId="30" xfId="0" applyNumberFormat="1" applyFont="1" applyBorder="1" applyAlignment="1">
      <alignment vertical="center"/>
    </xf>
    <xf numFmtId="179" fontId="4" fillId="0" borderId="32" xfId="0" applyNumberFormat="1" applyFont="1" applyBorder="1" applyAlignment="1" applyProtection="1">
      <alignment vertical="center"/>
      <protection locked="0"/>
    </xf>
    <xf numFmtId="179" fontId="4" fillId="2" borderId="32" xfId="0" applyNumberFormat="1" applyFont="1" applyFill="1" applyBorder="1" applyAlignment="1">
      <alignment vertical="center"/>
    </xf>
    <xf numFmtId="179" fontId="4" fillId="0" borderId="33" xfId="0" applyNumberFormat="1" applyFont="1" applyBorder="1" applyAlignment="1" applyProtection="1">
      <alignment vertical="center"/>
      <protection locked="0"/>
    </xf>
    <xf numFmtId="176" fontId="4" fillId="0" borderId="34" xfId="0" applyNumberFormat="1" applyFont="1" applyBorder="1" applyAlignment="1">
      <alignment horizontal="center" vertical="center" textRotation="255"/>
    </xf>
    <xf numFmtId="176" fontId="4" fillId="0" borderId="16" xfId="0" applyNumberFormat="1" applyFont="1" applyBorder="1" applyAlignment="1">
      <alignment horizontal="distributed" vertical="center"/>
    </xf>
    <xf numFmtId="1" fontId="4" fillId="0" borderId="16" xfId="0" applyFont="1" applyBorder="1" applyAlignment="1">
      <alignment vertical="center"/>
    </xf>
    <xf numFmtId="176" fontId="4" fillId="0" borderId="35" xfId="0" applyNumberFormat="1" applyFont="1" applyBorder="1" applyAlignment="1">
      <alignment horizontal="center" vertical="center"/>
    </xf>
    <xf numFmtId="178" fontId="4" fillId="0" borderId="16" xfId="1" applyNumberFormat="1" applyFont="1" applyBorder="1" applyAlignment="1">
      <alignment vertical="center"/>
    </xf>
    <xf numFmtId="176" fontId="4" fillId="0" borderId="36" xfId="0" applyNumberFormat="1" applyFont="1" applyBorder="1" applyAlignment="1">
      <alignment vertical="center"/>
    </xf>
    <xf numFmtId="176" fontId="4" fillId="0" borderId="37" xfId="0" applyNumberFormat="1" applyFont="1" applyBorder="1" applyAlignment="1">
      <alignment vertical="center"/>
    </xf>
    <xf numFmtId="176" fontId="4" fillId="0" borderId="18" xfId="0" applyNumberFormat="1" applyFont="1" applyBorder="1" applyAlignment="1">
      <alignment vertical="center"/>
    </xf>
    <xf numFmtId="176" fontId="4" fillId="0" borderId="24" xfId="0" applyNumberFormat="1" applyFont="1" applyBorder="1" applyAlignment="1">
      <alignment vertical="center"/>
    </xf>
    <xf numFmtId="176" fontId="4" fillId="0" borderId="17" xfId="0" applyNumberFormat="1" applyFont="1" applyBorder="1" applyAlignment="1">
      <alignment vertical="center"/>
    </xf>
    <xf numFmtId="176" fontId="4" fillId="0" borderId="20" xfId="0" applyNumberFormat="1" applyFont="1" applyBorder="1" applyAlignment="1">
      <alignment vertical="center"/>
    </xf>
    <xf numFmtId="176" fontId="4" fillId="0" borderId="21" xfId="0" applyNumberFormat="1" applyFont="1" applyBorder="1" applyAlignment="1">
      <alignment vertical="center"/>
    </xf>
    <xf numFmtId="176" fontId="4" fillId="0" borderId="22" xfId="0" applyNumberFormat="1" applyFont="1" applyBorder="1" applyAlignment="1">
      <alignment vertical="center"/>
    </xf>
    <xf numFmtId="176" fontId="4" fillId="0" borderId="23" xfId="0" applyNumberFormat="1" applyFont="1" applyBorder="1" applyAlignment="1">
      <alignment vertical="center"/>
    </xf>
    <xf numFmtId="176" fontId="4" fillId="0" borderId="26" xfId="0" applyNumberFormat="1" applyFont="1" applyBorder="1" applyAlignment="1">
      <alignment horizontal="right" vertical="center"/>
    </xf>
    <xf numFmtId="176" fontId="4" fillId="0" borderId="28" xfId="0" applyNumberFormat="1" applyFont="1" applyBorder="1" applyAlignment="1">
      <alignment vertical="center"/>
    </xf>
    <xf numFmtId="179" fontId="4" fillId="3" borderId="30" xfId="0" applyNumberFormat="1" applyFont="1" applyFill="1" applyBorder="1" applyAlignment="1">
      <alignment horizontal="center" vertical="center"/>
    </xf>
    <xf numFmtId="179" fontId="4" fillId="0" borderId="30" xfId="0" applyNumberFormat="1" applyFont="1" applyBorder="1" applyAlignment="1">
      <alignment horizontal="right" vertical="center"/>
    </xf>
    <xf numFmtId="179" fontId="4" fillId="3" borderId="30" xfId="0" applyNumberFormat="1" applyFont="1" applyFill="1" applyBorder="1" applyAlignment="1">
      <alignment horizontal="right" vertical="center"/>
    </xf>
    <xf numFmtId="179" fontId="4" fillId="0" borderId="32" xfId="0" applyNumberFormat="1" applyFont="1" applyBorder="1" applyAlignment="1">
      <alignment vertical="center"/>
    </xf>
    <xf numFmtId="179" fontId="4" fillId="0" borderId="33" xfId="0" applyNumberFormat="1" applyFont="1" applyBorder="1" applyAlignment="1">
      <alignment vertical="center"/>
    </xf>
    <xf numFmtId="178" fontId="4" fillId="3" borderId="16" xfId="1" applyNumberFormat="1" applyFont="1" applyFill="1" applyBorder="1" applyAlignment="1">
      <alignment vertical="center"/>
    </xf>
    <xf numFmtId="176" fontId="4" fillId="0" borderId="14" xfId="0" applyNumberFormat="1" applyFont="1" applyBorder="1" applyAlignment="1">
      <alignment horizontal="center" vertical="center" textRotation="255"/>
    </xf>
    <xf numFmtId="1" fontId="4" fillId="0" borderId="26" xfId="0" applyFont="1" applyBorder="1" applyAlignment="1">
      <alignment horizontal="center" vertical="center" textRotation="255"/>
    </xf>
    <xf numFmtId="1" fontId="4" fillId="0" borderId="18" xfId="0" applyFont="1" applyBorder="1" applyAlignment="1">
      <alignment horizontal="center" vertical="center" textRotation="255"/>
    </xf>
    <xf numFmtId="1" fontId="4" fillId="0" borderId="38" xfId="0" applyFont="1" applyBorder="1" applyAlignment="1">
      <alignment vertical="center"/>
    </xf>
    <xf numFmtId="179" fontId="4" fillId="0" borderId="38" xfId="0" applyNumberFormat="1" applyFont="1" applyBorder="1" applyAlignment="1">
      <alignment vertical="center"/>
    </xf>
    <xf numFmtId="179" fontId="4" fillId="2" borderId="36" xfId="0" applyNumberFormat="1" applyFont="1" applyFill="1" applyBorder="1" applyAlignment="1">
      <alignment vertical="center"/>
    </xf>
    <xf numFmtId="178" fontId="4" fillId="0" borderId="38" xfId="1" applyNumberFormat="1" applyFont="1" applyBorder="1" applyAlignment="1">
      <alignment vertical="center"/>
    </xf>
    <xf numFmtId="177" fontId="4" fillId="0" borderId="38" xfId="1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176" fontId="4" fillId="0" borderId="39" xfId="0" applyNumberFormat="1" applyFont="1" applyBorder="1" applyAlignment="1">
      <alignment vertical="center"/>
    </xf>
    <xf numFmtId="176" fontId="4" fillId="0" borderId="15" xfId="0" applyNumberFormat="1" applyFont="1" applyBorder="1" applyAlignment="1">
      <alignment vertical="center"/>
    </xf>
    <xf numFmtId="176" fontId="4" fillId="0" borderId="40" xfId="0" applyNumberFormat="1" applyFont="1" applyBorder="1" applyAlignment="1">
      <alignment vertical="center"/>
    </xf>
    <xf numFmtId="176" fontId="4" fillId="0" borderId="41" xfId="0" applyNumberFormat="1" applyFont="1" applyBorder="1" applyAlignment="1">
      <alignment vertical="center"/>
    </xf>
    <xf numFmtId="176" fontId="4" fillId="0" borderId="42" xfId="0" applyNumberFormat="1" applyFont="1" applyBorder="1" applyAlignment="1">
      <alignment vertical="center"/>
    </xf>
    <xf numFmtId="176" fontId="4" fillId="0" borderId="43" xfId="0" applyNumberFormat="1" applyFont="1" applyBorder="1" applyAlignment="1">
      <alignment horizontal="center" vertical="center"/>
    </xf>
    <xf numFmtId="1" fontId="4" fillId="0" borderId="43" xfId="0" applyFont="1" applyBorder="1" applyAlignment="1">
      <alignment vertical="center"/>
    </xf>
    <xf numFmtId="176" fontId="4" fillId="0" borderId="44" xfId="0" applyNumberFormat="1" applyFont="1" applyBorder="1" applyAlignment="1">
      <alignment horizontal="center" vertical="center"/>
    </xf>
    <xf numFmtId="176" fontId="4" fillId="0" borderId="43" xfId="0" applyNumberFormat="1" applyFont="1" applyBorder="1" applyAlignment="1">
      <alignment vertical="center"/>
    </xf>
    <xf numFmtId="176" fontId="4" fillId="2" borderId="43" xfId="0" applyNumberFormat="1" applyFont="1" applyFill="1" applyBorder="1" applyAlignment="1">
      <alignment vertical="center"/>
    </xf>
    <xf numFmtId="179" fontId="4" fillId="2" borderId="30" xfId="0" applyNumberFormat="1" applyFont="1" applyFill="1" applyBorder="1" applyAlignment="1">
      <alignment vertical="center"/>
    </xf>
    <xf numFmtId="176" fontId="4" fillId="0" borderId="43" xfId="0" applyNumberFormat="1" applyFont="1" applyBorder="1" applyAlignment="1">
      <alignment horizontal="distributed" vertical="center"/>
    </xf>
    <xf numFmtId="177" fontId="4" fillId="0" borderId="43" xfId="1" applyNumberFormat="1" applyFont="1" applyBorder="1" applyAlignment="1">
      <alignment vertical="center"/>
    </xf>
    <xf numFmtId="178" fontId="4" fillId="0" borderId="43" xfId="1" applyNumberFormat="1" applyFont="1" applyBorder="1" applyAlignment="1">
      <alignment vertical="center"/>
    </xf>
    <xf numFmtId="179" fontId="4" fillId="0" borderId="36" xfId="0" applyNumberFormat="1" applyFont="1" applyBorder="1" applyAlignment="1">
      <alignment vertical="center"/>
    </xf>
    <xf numFmtId="179" fontId="4" fillId="0" borderId="37" xfId="0" applyNumberFormat="1" applyFont="1" applyBorder="1" applyAlignment="1">
      <alignment vertical="center"/>
    </xf>
    <xf numFmtId="1" fontId="4" fillId="0" borderId="2" xfId="0" applyFont="1" applyBorder="1" applyAlignment="1">
      <alignment horizontal="center" vertical="center"/>
    </xf>
    <xf numFmtId="1" fontId="4" fillId="0" borderId="3" xfId="0" applyFont="1" applyBorder="1" applyAlignment="1">
      <alignment horizontal="center" vertical="center"/>
    </xf>
    <xf numFmtId="176" fontId="4" fillId="0" borderId="16" xfId="0" applyNumberFormat="1" applyFont="1" applyBorder="1" applyAlignment="1">
      <alignment vertical="center"/>
    </xf>
    <xf numFmtId="176" fontId="4" fillId="0" borderId="45" xfId="0" applyNumberFormat="1" applyFont="1" applyBorder="1" applyAlignment="1">
      <alignment vertical="center"/>
    </xf>
    <xf numFmtId="176" fontId="4" fillId="2" borderId="16" xfId="0" applyNumberFormat="1" applyFont="1" applyFill="1" applyBorder="1" applyAlignment="1">
      <alignment vertical="center"/>
    </xf>
    <xf numFmtId="176" fontId="4" fillId="0" borderId="46" xfId="0" applyNumberFormat="1" applyFont="1" applyBorder="1" applyAlignment="1">
      <alignment vertical="center"/>
    </xf>
    <xf numFmtId="1" fontId="4" fillId="0" borderId="47" xfId="0" applyFont="1" applyBorder="1" applyAlignment="1">
      <alignment horizontal="center" vertical="center"/>
    </xf>
    <xf numFmtId="1" fontId="4" fillId="0" borderId="0" xfId="0" applyFont="1" applyAlignment="1">
      <alignment horizontal="center" vertical="center"/>
    </xf>
    <xf numFmtId="1" fontId="4" fillId="0" borderId="48" xfId="0" applyFont="1" applyBorder="1" applyAlignment="1">
      <alignment horizontal="center" vertical="center"/>
    </xf>
    <xf numFmtId="1" fontId="4" fillId="0" borderId="7" xfId="0" applyFont="1" applyBorder="1" applyAlignment="1">
      <alignment horizontal="center" vertical="center"/>
    </xf>
    <xf numFmtId="1" fontId="4" fillId="0" borderId="8" xfId="0" applyFont="1" applyBorder="1" applyAlignment="1">
      <alignment horizontal="center" vertical="center"/>
    </xf>
    <xf numFmtId="1" fontId="4" fillId="0" borderId="9" xfId="0" applyFont="1" applyBorder="1" applyAlignment="1">
      <alignment horizontal="center" vertical="center"/>
    </xf>
    <xf numFmtId="1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9" fontId="4" fillId="0" borderId="0" xfId="0" applyNumberFormat="1" applyFont="1" applyAlignment="1">
      <alignment vertical="center"/>
    </xf>
    <xf numFmtId="179" fontId="4" fillId="0" borderId="2" xfId="0" applyNumberFormat="1" applyFont="1" applyBorder="1"/>
    <xf numFmtId="179" fontId="4" fillId="0" borderId="2" xfId="0" applyNumberFormat="1" applyFont="1" applyBorder="1" applyAlignment="1">
      <alignment vertical="center"/>
    </xf>
    <xf numFmtId="179" fontId="4" fillId="0" borderId="0" xfId="0" applyNumberFormat="1" applyFont="1"/>
    <xf numFmtId="1" fontId="8" fillId="0" borderId="0" xfId="0" quotePrefix="1" applyFont="1" applyAlignment="1">
      <alignment horizontal="center"/>
    </xf>
    <xf numFmtId="1" fontId="8" fillId="0" borderId="0" xfId="0" applyFont="1" applyAlignment="1">
      <alignment horizontal="center"/>
    </xf>
    <xf numFmtId="176" fontId="4" fillId="0" borderId="0" xfId="0" applyNumberFormat="1" applyFont="1"/>
  </cellXfs>
  <cellStyles count="2">
    <cellStyle name="標準" xfId="0" builtinId="0"/>
    <cellStyle name="標準 2" xfId="1" xr:uid="{2455EC41-3C25-45D2-BAD7-266E215833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7620</xdr:rowOff>
    </xdr:from>
    <xdr:to>
      <xdr:col>5</xdr:col>
      <xdr:colOff>0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ED82F61-AA14-4090-98EF-C1538C30C4EB}"/>
            </a:ext>
          </a:extLst>
        </xdr:cNvPr>
        <xdr:cNvSpPr>
          <a:spLocks noChangeShapeType="1"/>
        </xdr:cNvSpPr>
      </xdr:nvSpPr>
      <xdr:spPr bwMode="auto">
        <a:xfrm>
          <a:off x="2346960" y="662940"/>
          <a:ext cx="975360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</xdr:row>
      <xdr:rowOff>7620</xdr:rowOff>
    </xdr:from>
    <xdr:to>
      <xdr:col>5</xdr:col>
      <xdr:colOff>0</xdr:colOff>
      <xdr:row>5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8D78463F-37A5-40DE-8E92-A2E9E9F9006D}"/>
            </a:ext>
          </a:extLst>
        </xdr:cNvPr>
        <xdr:cNvSpPr>
          <a:spLocks noChangeShapeType="1"/>
        </xdr:cNvSpPr>
      </xdr:nvSpPr>
      <xdr:spPr bwMode="auto">
        <a:xfrm>
          <a:off x="2346960" y="662940"/>
          <a:ext cx="975360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74289-B296-49EE-B3C5-81534794C9F3}">
  <dimension ref="B1:P75"/>
  <sheetViews>
    <sheetView tabSelected="1" view="pageBreakPreview" topLeftCell="A40" zoomScale="60" zoomScaleNormal="100" workbookViewId="0">
      <selection activeCell="V65" sqref="V65"/>
    </sheetView>
  </sheetViews>
  <sheetFormatPr defaultColWidth="10.6640625" defaultRowHeight="16.2" x14ac:dyDescent="0.2"/>
  <cols>
    <col min="1" max="1" width="0.9140625" style="2" customWidth="1"/>
    <col min="2" max="3" width="3.6640625" style="2" customWidth="1"/>
    <col min="4" max="4" width="17.4140625" style="2" customWidth="1"/>
    <col min="5" max="5" width="10.6640625" style="2" customWidth="1"/>
    <col min="6" max="13" width="7.6640625" style="2" customWidth="1"/>
    <col min="14" max="14" width="8.5" style="2" customWidth="1"/>
    <col min="15" max="15" width="7.6640625" style="2" customWidth="1"/>
    <col min="16" max="16" width="9.1640625" style="2" customWidth="1"/>
    <col min="17" max="16384" width="10.6640625" style="2"/>
  </cols>
  <sheetData>
    <row r="1" spans="2:16" ht="23.4" x14ac:dyDescent="0.2">
      <c r="B1" s="1" t="s">
        <v>0</v>
      </c>
    </row>
    <row r="2" spans="2:16" ht="19.2" x14ac:dyDescent="0.2">
      <c r="L2" s="3"/>
      <c r="M2" s="4" t="s">
        <v>1</v>
      </c>
      <c r="N2" s="5"/>
      <c r="O2" s="5"/>
      <c r="P2" s="5"/>
    </row>
    <row r="3" spans="2:16" ht="9" customHeight="1" thickBot="1" x14ac:dyDescent="0.25"/>
    <row r="4" spans="2:16" ht="20.25" customHeight="1" x14ac:dyDescent="0.2">
      <c r="B4" s="6" t="s">
        <v>2</v>
      </c>
      <c r="C4" s="7"/>
      <c r="D4" s="8"/>
      <c r="E4" s="9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0" t="s">
        <v>9</v>
      </c>
      <c r="L4" s="10" t="s">
        <v>10</v>
      </c>
      <c r="M4" s="10" t="s">
        <v>11</v>
      </c>
      <c r="N4" s="11" t="s">
        <v>12</v>
      </c>
      <c r="O4" s="10" t="s">
        <v>13</v>
      </c>
      <c r="P4" s="12" t="s">
        <v>14</v>
      </c>
    </row>
    <row r="5" spans="2:16" ht="20.25" customHeight="1" thickBot="1" x14ac:dyDescent="0.25">
      <c r="B5" s="13"/>
      <c r="C5" s="14"/>
      <c r="D5" s="15"/>
      <c r="E5" s="16" t="s">
        <v>15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8"/>
    </row>
    <row r="6" spans="2:16" ht="21.75" customHeight="1" x14ac:dyDescent="0.2">
      <c r="B6" s="19" t="s">
        <v>16</v>
      </c>
      <c r="C6" s="20" t="s">
        <v>17</v>
      </c>
      <c r="D6" s="21"/>
      <c r="E6" s="22" t="s">
        <v>18</v>
      </c>
      <c r="F6" s="23">
        <v>8</v>
      </c>
      <c r="G6" s="23">
        <v>52</v>
      </c>
      <c r="H6" s="23">
        <v>50</v>
      </c>
      <c r="I6" s="23">
        <v>53</v>
      </c>
      <c r="J6" s="23">
        <v>38</v>
      </c>
      <c r="K6" s="23">
        <v>52</v>
      </c>
      <c r="L6" s="24">
        <v>47</v>
      </c>
      <c r="M6" s="23">
        <v>33</v>
      </c>
      <c r="N6" s="25">
        <f t="shared" ref="N6:N13" si="0">SUM(F6:M6)</f>
        <v>333</v>
      </c>
      <c r="O6" s="23">
        <v>122</v>
      </c>
      <c r="P6" s="26">
        <f t="shared" ref="P6:P13" si="1">SUM(N6:O6)</f>
        <v>455</v>
      </c>
    </row>
    <row r="7" spans="2:16" ht="21.75" customHeight="1" x14ac:dyDescent="0.2">
      <c r="B7" s="19"/>
      <c r="C7" s="27"/>
      <c r="D7" s="27"/>
      <c r="E7" s="28" t="s">
        <v>19</v>
      </c>
      <c r="F7" s="29">
        <v>12</v>
      </c>
      <c r="G7" s="29">
        <v>12</v>
      </c>
      <c r="H7" s="29">
        <v>21</v>
      </c>
      <c r="I7" s="29">
        <v>9</v>
      </c>
      <c r="J7" s="29">
        <v>3</v>
      </c>
      <c r="K7" s="29">
        <v>9</v>
      </c>
      <c r="L7" s="29">
        <v>23</v>
      </c>
      <c r="M7" s="29">
        <v>27</v>
      </c>
      <c r="N7" s="30">
        <f t="shared" si="0"/>
        <v>116</v>
      </c>
      <c r="O7" s="29">
        <v>41</v>
      </c>
      <c r="P7" s="31">
        <f t="shared" si="1"/>
        <v>157</v>
      </c>
    </row>
    <row r="8" spans="2:16" ht="21.75" customHeight="1" x14ac:dyDescent="0.2">
      <c r="B8" s="19"/>
      <c r="C8" s="20" t="s">
        <v>20</v>
      </c>
      <c r="D8" s="21"/>
      <c r="E8" s="22" t="s">
        <v>18</v>
      </c>
      <c r="F8" s="32">
        <v>10</v>
      </c>
      <c r="G8" s="32">
        <v>51</v>
      </c>
      <c r="H8" s="32">
        <v>17</v>
      </c>
      <c r="I8" s="32">
        <v>96</v>
      </c>
      <c r="J8" s="32">
        <v>40</v>
      </c>
      <c r="K8" s="32">
        <v>80</v>
      </c>
      <c r="L8" s="32">
        <v>36</v>
      </c>
      <c r="M8" s="32">
        <v>54</v>
      </c>
      <c r="N8" s="33">
        <f t="shared" si="0"/>
        <v>384</v>
      </c>
      <c r="O8" s="32">
        <v>37</v>
      </c>
      <c r="P8" s="34">
        <f t="shared" si="1"/>
        <v>421</v>
      </c>
    </row>
    <row r="9" spans="2:16" ht="21.75" customHeight="1" x14ac:dyDescent="0.2">
      <c r="B9" s="19"/>
      <c r="C9" s="27"/>
      <c r="D9" s="27"/>
      <c r="E9" s="28" t="s">
        <v>19</v>
      </c>
      <c r="F9" s="29">
        <v>2</v>
      </c>
      <c r="G9" s="29">
        <v>17</v>
      </c>
      <c r="H9" s="29">
        <v>2</v>
      </c>
      <c r="I9" s="29">
        <v>12</v>
      </c>
      <c r="J9" s="29">
        <v>4</v>
      </c>
      <c r="K9" s="29">
        <v>19</v>
      </c>
      <c r="L9" s="29">
        <v>9</v>
      </c>
      <c r="M9" s="29">
        <v>42</v>
      </c>
      <c r="N9" s="35">
        <f t="shared" si="0"/>
        <v>107</v>
      </c>
      <c r="O9" s="29">
        <v>10</v>
      </c>
      <c r="P9" s="36">
        <f t="shared" si="1"/>
        <v>117</v>
      </c>
    </row>
    <row r="10" spans="2:16" ht="21.75" customHeight="1" x14ac:dyDescent="0.2">
      <c r="B10" s="19"/>
      <c r="C10" s="20" t="s">
        <v>21</v>
      </c>
      <c r="D10" s="21"/>
      <c r="E10" s="22" t="s">
        <v>18</v>
      </c>
      <c r="F10" s="37">
        <v>0</v>
      </c>
      <c r="G10" s="37">
        <v>0</v>
      </c>
      <c r="H10" s="32">
        <v>1</v>
      </c>
      <c r="I10" s="32">
        <v>1</v>
      </c>
      <c r="J10" s="37">
        <v>0</v>
      </c>
      <c r="K10" s="37">
        <v>0</v>
      </c>
      <c r="L10" s="32">
        <v>1</v>
      </c>
      <c r="M10" s="37">
        <v>0</v>
      </c>
      <c r="N10" s="25">
        <f t="shared" si="0"/>
        <v>3</v>
      </c>
      <c r="O10" s="37">
        <v>0</v>
      </c>
      <c r="P10" s="26">
        <f t="shared" si="1"/>
        <v>3</v>
      </c>
    </row>
    <row r="11" spans="2:16" ht="21.75" customHeight="1" x14ac:dyDescent="0.2">
      <c r="B11" s="19"/>
      <c r="C11" s="27"/>
      <c r="D11" s="27"/>
      <c r="E11" s="38" t="s">
        <v>19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0">
        <f t="shared" si="0"/>
        <v>0</v>
      </c>
      <c r="O11" s="39">
        <v>0</v>
      </c>
      <c r="P11" s="31">
        <f t="shared" si="1"/>
        <v>0</v>
      </c>
    </row>
    <row r="12" spans="2:16" ht="21.75" customHeight="1" x14ac:dyDescent="0.2">
      <c r="B12" s="19"/>
      <c r="C12" s="20" t="s">
        <v>22</v>
      </c>
      <c r="D12" s="21"/>
      <c r="E12" s="22" t="s">
        <v>18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3">
        <f t="shared" si="0"/>
        <v>0</v>
      </c>
      <c r="O12" s="32">
        <v>1</v>
      </c>
      <c r="P12" s="34">
        <f t="shared" si="1"/>
        <v>1</v>
      </c>
    </row>
    <row r="13" spans="2:16" ht="21.75" customHeight="1" x14ac:dyDescent="0.2">
      <c r="B13" s="19"/>
      <c r="C13" s="27"/>
      <c r="D13" s="27"/>
      <c r="E13" s="28" t="s">
        <v>19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5">
        <f t="shared" si="0"/>
        <v>0</v>
      </c>
      <c r="O13" s="29">
        <v>1</v>
      </c>
      <c r="P13" s="36">
        <f t="shared" si="1"/>
        <v>1</v>
      </c>
    </row>
    <row r="14" spans="2:16" ht="21.75" customHeight="1" x14ac:dyDescent="0.2">
      <c r="B14" s="19"/>
      <c r="C14" s="40" t="s">
        <v>23</v>
      </c>
      <c r="D14" s="21"/>
      <c r="E14" s="22" t="s">
        <v>18</v>
      </c>
      <c r="F14" s="41">
        <f>SUM(F6,F8,F10,F12)</f>
        <v>18</v>
      </c>
      <c r="G14" s="41">
        <f t="shared" ref="G14:M15" si="2">SUM(G6,G8,G10,G12)</f>
        <v>103</v>
      </c>
      <c r="H14" s="41">
        <f t="shared" si="2"/>
        <v>68</v>
      </c>
      <c r="I14" s="41">
        <f t="shared" si="2"/>
        <v>150</v>
      </c>
      <c r="J14" s="41">
        <f t="shared" si="2"/>
        <v>78</v>
      </c>
      <c r="K14" s="41">
        <f t="shared" si="2"/>
        <v>132</v>
      </c>
      <c r="L14" s="41">
        <f t="shared" si="2"/>
        <v>84</v>
      </c>
      <c r="M14" s="41">
        <f t="shared" si="2"/>
        <v>87</v>
      </c>
      <c r="N14" s="25">
        <f>SUM(N6,N8,N10,N12)</f>
        <v>720</v>
      </c>
      <c r="O14" s="42">
        <f>O6+O8+O10+O12</f>
        <v>160</v>
      </c>
      <c r="P14" s="26">
        <f>SUM(P6,P8,P10,P12)</f>
        <v>880</v>
      </c>
    </row>
    <row r="15" spans="2:16" ht="21.75" customHeight="1" x14ac:dyDescent="0.2">
      <c r="B15" s="19"/>
      <c r="C15" s="43"/>
      <c r="D15" s="43"/>
      <c r="E15" s="44" t="s">
        <v>19</v>
      </c>
      <c r="F15" s="45">
        <f>SUM(F7,F9,F11,F13)</f>
        <v>14</v>
      </c>
      <c r="G15" s="45">
        <f t="shared" si="2"/>
        <v>29</v>
      </c>
      <c r="H15" s="45">
        <f t="shared" si="2"/>
        <v>23</v>
      </c>
      <c r="I15" s="45">
        <f t="shared" si="2"/>
        <v>21</v>
      </c>
      <c r="J15" s="45">
        <f t="shared" si="2"/>
        <v>7</v>
      </c>
      <c r="K15" s="45">
        <f t="shared" si="2"/>
        <v>28</v>
      </c>
      <c r="L15" s="45">
        <f t="shared" si="2"/>
        <v>32</v>
      </c>
      <c r="M15" s="45">
        <f t="shared" si="2"/>
        <v>69</v>
      </c>
      <c r="N15" s="46">
        <f>SUM(N7,N9,N11,N13)</f>
        <v>223</v>
      </c>
      <c r="O15" s="47">
        <f>IF(O14=0,"－",O7+O9+O11+O13)</f>
        <v>52</v>
      </c>
      <c r="P15" s="48">
        <f>SUM(P7,P9,P11,P13)</f>
        <v>275</v>
      </c>
    </row>
    <row r="16" spans="2:16" ht="21.75" customHeight="1" thickBot="1" x14ac:dyDescent="0.25">
      <c r="B16" s="49"/>
      <c r="C16" s="50"/>
      <c r="D16" s="50"/>
      <c r="E16" s="51" t="s">
        <v>24</v>
      </c>
      <c r="F16" s="52">
        <f>IF(F14=0,"－",ROUND(F15/F14*100,1))</f>
        <v>77.8</v>
      </c>
      <c r="G16" s="52">
        <f t="shared" ref="G16:M16" si="3">IF(G14=0,"－",ROUND(G15/G14*100,1))</f>
        <v>28.2</v>
      </c>
      <c r="H16" s="52">
        <f t="shared" si="3"/>
        <v>33.799999999999997</v>
      </c>
      <c r="I16" s="52">
        <f t="shared" si="3"/>
        <v>14</v>
      </c>
      <c r="J16" s="52">
        <f t="shared" si="3"/>
        <v>9</v>
      </c>
      <c r="K16" s="52">
        <f t="shared" si="3"/>
        <v>21.2</v>
      </c>
      <c r="L16" s="52">
        <f t="shared" si="3"/>
        <v>38.1</v>
      </c>
      <c r="M16" s="52">
        <f t="shared" si="3"/>
        <v>79.3</v>
      </c>
      <c r="N16" s="53">
        <f>IF(N14=0,"",ROUND(N15/N14*100,1))</f>
        <v>31</v>
      </c>
      <c r="O16" s="54">
        <f>IF(O15=0,"－",O15/O14*100)</f>
        <v>32.5</v>
      </c>
      <c r="P16" s="55">
        <f>IF(P14=0,"",ROUND(P15/P14*100,1))</f>
        <v>31.3</v>
      </c>
    </row>
    <row r="17" spans="2:16" ht="21.75" customHeight="1" x14ac:dyDescent="0.2">
      <c r="B17" s="56" t="s">
        <v>25</v>
      </c>
      <c r="C17" s="57" t="s">
        <v>26</v>
      </c>
      <c r="D17" s="58"/>
      <c r="E17" s="59" t="s">
        <v>18</v>
      </c>
      <c r="F17" s="60">
        <v>0</v>
      </c>
      <c r="G17" s="60">
        <v>0</v>
      </c>
      <c r="H17" s="60">
        <v>1</v>
      </c>
      <c r="I17" s="60">
        <v>0</v>
      </c>
      <c r="J17" s="60">
        <v>0</v>
      </c>
      <c r="K17" s="60">
        <v>0</v>
      </c>
      <c r="L17" s="23">
        <v>3</v>
      </c>
      <c r="M17" s="60">
        <v>0</v>
      </c>
      <c r="N17" s="61">
        <f t="shared" ref="N17:N26" si="4">SUM(F17:M17)</f>
        <v>4</v>
      </c>
      <c r="O17" s="23">
        <v>4</v>
      </c>
      <c r="P17" s="62">
        <f t="shared" ref="P17:P26" si="5">SUM(N17:O17)</f>
        <v>8</v>
      </c>
    </row>
    <row r="18" spans="2:16" ht="21.75" customHeight="1" x14ac:dyDescent="0.2">
      <c r="B18" s="19"/>
      <c r="C18" s="27"/>
      <c r="D18" s="27"/>
      <c r="E18" s="28" t="s">
        <v>19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29">
        <v>2</v>
      </c>
      <c r="M18" s="39">
        <v>0</v>
      </c>
      <c r="N18" s="63">
        <f t="shared" si="4"/>
        <v>2</v>
      </c>
      <c r="O18" s="29">
        <v>2</v>
      </c>
      <c r="P18" s="64">
        <f t="shared" si="5"/>
        <v>4</v>
      </c>
    </row>
    <row r="19" spans="2:16" ht="21.75" customHeight="1" x14ac:dyDescent="0.2">
      <c r="B19" s="19"/>
      <c r="C19" s="20" t="s">
        <v>27</v>
      </c>
      <c r="D19" s="21"/>
      <c r="E19" s="22" t="s">
        <v>18</v>
      </c>
      <c r="F19" s="37">
        <v>0</v>
      </c>
      <c r="G19" s="37">
        <v>0</v>
      </c>
      <c r="H19" s="37">
        <v>2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41">
        <f t="shared" si="4"/>
        <v>2</v>
      </c>
      <c r="O19" s="37">
        <v>0</v>
      </c>
      <c r="P19" s="65">
        <f t="shared" si="5"/>
        <v>2</v>
      </c>
    </row>
    <row r="20" spans="2:16" ht="21.75" customHeight="1" x14ac:dyDescent="0.2">
      <c r="B20" s="19"/>
      <c r="C20" s="27"/>
      <c r="D20" s="27"/>
      <c r="E20" s="28" t="s">
        <v>19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66">
        <f t="shared" si="4"/>
        <v>0</v>
      </c>
      <c r="O20" s="39">
        <v>0</v>
      </c>
      <c r="P20" s="67">
        <f t="shared" si="5"/>
        <v>0</v>
      </c>
    </row>
    <row r="21" spans="2:16" ht="21.75" customHeight="1" x14ac:dyDescent="0.2">
      <c r="B21" s="19"/>
      <c r="C21" s="20" t="s">
        <v>28</v>
      </c>
      <c r="D21" s="21"/>
      <c r="E21" s="22" t="s">
        <v>18</v>
      </c>
      <c r="F21" s="37">
        <v>0</v>
      </c>
      <c r="G21" s="37">
        <v>0</v>
      </c>
      <c r="H21" s="37">
        <v>4</v>
      </c>
      <c r="I21" s="37">
        <v>2</v>
      </c>
      <c r="J21" s="37">
        <v>3</v>
      </c>
      <c r="K21" s="37">
        <v>0</v>
      </c>
      <c r="L21" s="37">
        <v>5</v>
      </c>
      <c r="M21" s="37">
        <v>0</v>
      </c>
      <c r="N21" s="68">
        <f t="shared" si="4"/>
        <v>14</v>
      </c>
      <c r="O21" s="37">
        <v>3</v>
      </c>
      <c r="P21" s="69">
        <f t="shared" si="5"/>
        <v>17</v>
      </c>
    </row>
    <row r="22" spans="2:16" ht="21.75" customHeight="1" x14ac:dyDescent="0.2">
      <c r="B22" s="19"/>
      <c r="C22" s="27"/>
      <c r="D22" s="27"/>
      <c r="E22" s="28" t="s">
        <v>19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3</v>
      </c>
      <c r="M22" s="39">
        <v>0</v>
      </c>
      <c r="N22" s="63">
        <f t="shared" si="4"/>
        <v>3</v>
      </c>
      <c r="O22" s="39">
        <v>0</v>
      </c>
      <c r="P22" s="64">
        <f t="shared" si="5"/>
        <v>3</v>
      </c>
    </row>
    <row r="23" spans="2:16" ht="21.75" customHeight="1" x14ac:dyDescent="0.2">
      <c r="B23" s="19"/>
      <c r="C23" s="20" t="s">
        <v>29</v>
      </c>
      <c r="D23" s="21"/>
      <c r="E23" s="22" t="s">
        <v>18</v>
      </c>
      <c r="F23" s="37">
        <v>0</v>
      </c>
      <c r="G23" s="37">
        <v>4</v>
      </c>
      <c r="H23" s="37">
        <v>1</v>
      </c>
      <c r="I23" s="37">
        <v>0</v>
      </c>
      <c r="J23" s="37">
        <v>0</v>
      </c>
      <c r="K23" s="37">
        <v>7</v>
      </c>
      <c r="L23" s="37">
        <v>0</v>
      </c>
      <c r="M23" s="37">
        <v>1</v>
      </c>
      <c r="N23" s="41">
        <f t="shared" si="4"/>
        <v>13</v>
      </c>
      <c r="O23" s="37">
        <v>5</v>
      </c>
      <c r="P23" s="65">
        <f t="shared" si="5"/>
        <v>18</v>
      </c>
    </row>
    <row r="24" spans="2:16" ht="21.75" customHeight="1" x14ac:dyDescent="0.2">
      <c r="B24" s="19"/>
      <c r="C24" s="27"/>
      <c r="D24" s="27"/>
      <c r="E24" s="28" t="s">
        <v>19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66">
        <f t="shared" si="4"/>
        <v>0</v>
      </c>
      <c r="O24" s="39">
        <v>2</v>
      </c>
      <c r="P24" s="67">
        <f t="shared" si="5"/>
        <v>2</v>
      </c>
    </row>
    <row r="25" spans="2:16" ht="21.75" customHeight="1" x14ac:dyDescent="0.2">
      <c r="B25" s="19"/>
      <c r="C25" s="20" t="s">
        <v>30</v>
      </c>
      <c r="D25" s="21"/>
      <c r="E25" s="22" t="s">
        <v>18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68">
        <f t="shared" si="4"/>
        <v>0</v>
      </c>
      <c r="O25" s="37">
        <v>0</v>
      </c>
      <c r="P25" s="69">
        <f t="shared" si="5"/>
        <v>0</v>
      </c>
    </row>
    <row r="26" spans="2:16" ht="21.75" customHeight="1" x14ac:dyDescent="0.2">
      <c r="B26" s="19"/>
      <c r="C26" s="27"/>
      <c r="D26" s="27"/>
      <c r="E26" s="28" t="s">
        <v>19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63">
        <f t="shared" si="4"/>
        <v>0</v>
      </c>
      <c r="O26" s="39">
        <v>0</v>
      </c>
      <c r="P26" s="64">
        <f t="shared" si="5"/>
        <v>0</v>
      </c>
    </row>
    <row r="27" spans="2:16" ht="21.75" customHeight="1" x14ac:dyDescent="0.2">
      <c r="B27" s="19"/>
      <c r="C27" s="40" t="s">
        <v>23</v>
      </c>
      <c r="D27" s="21"/>
      <c r="E27" s="22" t="s">
        <v>18</v>
      </c>
      <c r="F27" s="41">
        <f>SUM(F17,F19,F21,F23,F25)</f>
        <v>0</v>
      </c>
      <c r="G27" s="41">
        <f t="shared" ref="G27:M27" si="6">G17+G19+G21+G23+G25</f>
        <v>4</v>
      </c>
      <c r="H27" s="41">
        <f t="shared" si="6"/>
        <v>8</v>
      </c>
      <c r="I27" s="41">
        <f t="shared" si="6"/>
        <v>2</v>
      </c>
      <c r="J27" s="41">
        <f t="shared" si="6"/>
        <v>3</v>
      </c>
      <c r="K27" s="41">
        <f t="shared" si="6"/>
        <v>7</v>
      </c>
      <c r="L27" s="41">
        <f t="shared" si="6"/>
        <v>8</v>
      </c>
      <c r="M27" s="41">
        <f t="shared" si="6"/>
        <v>1</v>
      </c>
      <c r="N27" s="41">
        <f t="shared" ref="N27:P28" si="7">SUM(N17,N19,N21,N23,N25)</f>
        <v>33</v>
      </c>
      <c r="O27" s="42">
        <f>O17+O19+O21+O23+O25</f>
        <v>12</v>
      </c>
      <c r="P27" s="65">
        <f t="shared" si="7"/>
        <v>45</v>
      </c>
    </row>
    <row r="28" spans="2:16" ht="21.75" customHeight="1" x14ac:dyDescent="0.2">
      <c r="B28" s="19"/>
      <c r="C28" s="43"/>
      <c r="D28" s="43"/>
      <c r="E28" s="44" t="s">
        <v>19</v>
      </c>
      <c r="F28" s="70">
        <f>SUM(F18,F20,F22,F24,F26)</f>
        <v>0</v>
      </c>
      <c r="G28" s="70">
        <f t="shared" ref="G28:M28" si="8">SUM(G18,G20,G22,G24,G26)</f>
        <v>0</v>
      </c>
      <c r="H28" s="70">
        <f t="shared" si="8"/>
        <v>0</v>
      </c>
      <c r="I28" s="70">
        <f t="shared" si="8"/>
        <v>0</v>
      </c>
      <c r="J28" s="70">
        <f t="shared" si="8"/>
        <v>0</v>
      </c>
      <c r="K28" s="70">
        <f t="shared" si="8"/>
        <v>0</v>
      </c>
      <c r="L28" s="70">
        <f t="shared" si="8"/>
        <v>5</v>
      </c>
      <c r="M28" s="70">
        <f t="shared" si="8"/>
        <v>0</v>
      </c>
      <c r="N28" s="45">
        <f t="shared" si="7"/>
        <v>5</v>
      </c>
      <c r="O28" s="47">
        <v>4</v>
      </c>
      <c r="P28" s="71">
        <f t="shared" si="7"/>
        <v>9</v>
      </c>
    </row>
    <row r="29" spans="2:16" ht="21.75" customHeight="1" thickBot="1" x14ac:dyDescent="0.25">
      <c r="B29" s="49"/>
      <c r="C29" s="50"/>
      <c r="D29" s="50"/>
      <c r="E29" s="51" t="s">
        <v>24</v>
      </c>
      <c r="F29" s="72" t="s">
        <v>31</v>
      </c>
      <c r="G29" s="73">
        <f t="shared" ref="G29:M29" si="9">IF(G27=0,"－",ROUND(G28/G27*100,1))</f>
        <v>0</v>
      </c>
      <c r="H29" s="73">
        <f t="shared" si="9"/>
        <v>0</v>
      </c>
      <c r="I29" s="73">
        <f t="shared" si="9"/>
        <v>0</v>
      </c>
      <c r="J29" s="74">
        <f t="shared" si="9"/>
        <v>0</v>
      </c>
      <c r="K29" s="74">
        <f t="shared" si="9"/>
        <v>0</v>
      </c>
      <c r="L29" s="74">
        <f t="shared" si="9"/>
        <v>62.5</v>
      </c>
      <c r="M29" s="74">
        <f t="shared" si="9"/>
        <v>0</v>
      </c>
      <c r="N29" s="75">
        <f>IF(N27=0,"",ROUND(100*N28/N27,1))</f>
        <v>15.2</v>
      </c>
      <c r="O29" s="54">
        <f>IF(O28=0,"－",O28/O27*100)</f>
        <v>33.333333333333329</v>
      </c>
      <c r="P29" s="76">
        <f>IF(P27=0,"",ROUND(100*P28/P27,1))</f>
        <v>20</v>
      </c>
    </row>
    <row r="30" spans="2:16" ht="21.75" customHeight="1" x14ac:dyDescent="0.2">
      <c r="B30" s="56" t="s">
        <v>32</v>
      </c>
      <c r="C30" s="57" t="s">
        <v>33</v>
      </c>
      <c r="D30" s="58"/>
      <c r="E30" s="59" t="s">
        <v>18</v>
      </c>
      <c r="F30" s="60">
        <v>0</v>
      </c>
      <c r="G30" s="60">
        <v>0</v>
      </c>
      <c r="H30" s="60">
        <v>2</v>
      </c>
      <c r="I30" s="77">
        <v>14</v>
      </c>
      <c r="J30" s="60">
        <v>0</v>
      </c>
      <c r="K30" s="60">
        <v>0</v>
      </c>
      <c r="L30" s="23">
        <v>2</v>
      </c>
      <c r="M30" s="60">
        <v>0</v>
      </c>
      <c r="N30" s="61">
        <f t="shared" ref="N30:N41" si="10">SUM(F30:M30)</f>
        <v>18</v>
      </c>
      <c r="O30" s="60">
        <v>0</v>
      </c>
      <c r="P30" s="62">
        <f t="shared" ref="P30:P41" si="11">SUM(N30:O30)</f>
        <v>18</v>
      </c>
    </row>
    <row r="31" spans="2:16" ht="21.75" customHeight="1" x14ac:dyDescent="0.2">
      <c r="B31" s="19"/>
      <c r="C31" s="27"/>
      <c r="D31" s="27"/>
      <c r="E31" s="28" t="s">
        <v>19</v>
      </c>
      <c r="F31" s="39">
        <v>0</v>
      </c>
      <c r="G31" s="39">
        <v>0</v>
      </c>
      <c r="H31" s="39">
        <v>0</v>
      </c>
      <c r="I31" s="39">
        <v>6</v>
      </c>
      <c r="J31" s="39">
        <v>0</v>
      </c>
      <c r="K31" s="39">
        <v>0</v>
      </c>
      <c r="L31" s="29">
        <v>2</v>
      </c>
      <c r="M31" s="39">
        <v>0</v>
      </c>
      <c r="N31" s="63">
        <f t="shared" si="10"/>
        <v>8</v>
      </c>
      <c r="O31" s="39">
        <v>0</v>
      </c>
      <c r="P31" s="64">
        <f t="shared" si="11"/>
        <v>8</v>
      </c>
    </row>
    <row r="32" spans="2:16" ht="21.75" customHeight="1" x14ac:dyDescent="0.2">
      <c r="B32" s="19"/>
      <c r="C32" s="78" t="s">
        <v>34</v>
      </c>
      <c r="D32" s="20" t="s">
        <v>35</v>
      </c>
      <c r="E32" s="22" t="s">
        <v>18</v>
      </c>
      <c r="F32" s="37">
        <v>7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2">
        <v>1</v>
      </c>
      <c r="M32" s="37">
        <v>0</v>
      </c>
      <c r="N32" s="41">
        <f t="shared" si="10"/>
        <v>8</v>
      </c>
      <c r="O32" s="37">
        <v>2</v>
      </c>
      <c r="P32" s="65">
        <f t="shared" si="11"/>
        <v>10</v>
      </c>
    </row>
    <row r="33" spans="2:16" ht="21.75" customHeight="1" x14ac:dyDescent="0.2">
      <c r="B33" s="19"/>
      <c r="C33" s="79"/>
      <c r="D33" s="27"/>
      <c r="E33" s="28" t="s">
        <v>19</v>
      </c>
      <c r="F33" s="39">
        <v>7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29">
        <v>2</v>
      </c>
      <c r="M33" s="39">
        <v>0</v>
      </c>
      <c r="N33" s="66">
        <f t="shared" si="10"/>
        <v>9</v>
      </c>
      <c r="O33" s="39">
        <v>1</v>
      </c>
      <c r="P33" s="67">
        <f t="shared" si="11"/>
        <v>10</v>
      </c>
    </row>
    <row r="34" spans="2:16" ht="21.75" customHeight="1" x14ac:dyDescent="0.2">
      <c r="B34" s="19"/>
      <c r="C34" s="79"/>
      <c r="D34" s="20" t="s">
        <v>36</v>
      </c>
      <c r="E34" s="22" t="s">
        <v>18</v>
      </c>
      <c r="F34" s="37">
        <v>1</v>
      </c>
      <c r="G34" s="37">
        <v>0</v>
      </c>
      <c r="H34" s="37">
        <v>5</v>
      </c>
      <c r="I34" s="37">
        <v>4</v>
      </c>
      <c r="J34" s="37">
        <v>0</v>
      </c>
      <c r="K34" s="37">
        <v>0</v>
      </c>
      <c r="L34" s="37">
        <v>0</v>
      </c>
      <c r="M34" s="37">
        <v>0</v>
      </c>
      <c r="N34" s="68">
        <f t="shared" si="10"/>
        <v>10</v>
      </c>
      <c r="O34" s="37">
        <v>3</v>
      </c>
      <c r="P34" s="69">
        <f t="shared" si="11"/>
        <v>13</v>
      </c>
    </row>
    <row r="35" spans="2:16" ht="21.75" customHeight="1" x14ac:dyDescent="0.2">
      <c r="B35" s="19"/>
      <c r="C35" s="79"/>
      <c r="D35" s="27"/>
      <c r="E35" s="28" t="s">
        <v>19</v>
      </c>
      <c r="F35" s="39">
        <v>1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63">
        <f t="shared" si="10"/>
        <v>1</v>
      </c>
      <c r="O35" s="39">
        <v>2</v>
      </c>
      <c r="P35" s="64">
        <f t="shared" si="11"/>
        <v>3</v>
      </c>
    </row>
    <row r="36" spans="2:16" ht="21.75" customHeight="1" x14ac:dyDescent="0.2">
      <c r="B36" s="19"/>
      <c r="C36" s="79"/>
      <c r="D36" s="20" t="s">
        <v>37</v>
      </c>
      <c r="E36" s="22" t="s">
        <v>18</v>
      </c>
      <c r="F36" s="37">
        <v>0</v>
      </c>
      <c r="G36" s="37">
        <v>2</v>
      </c>
      <c r="H36" s="37">
        <v>1</v>
      </c>
      <c r="I36" s="37">
        <v>2</v>
      </c>
      <c r="J36" s="37">
        <v>0</v>
      </c>
      <c r="K36" s="37">
        <v>0</v>
      </c>
      <c r="L36" s="37">
        <v>0</v>
      </c>
      <c r="M36" s="37">
        <v>0</v>
      </c>
      <c r="N36" s="41">
        <f t="shared" si="10"/>
        <v>5</v>
      </c>
      <c r="O36" s="37">
        <v>0</v>
      </c>
      <c r="P36" s="65">
        <f t="shared" si="11"/>
        <v>5</v>
      </c>
    </row>
    <row r="37" spans="2:16" ht="21.75" customHeight="1" x14ac:dyDescent="0.2">
      <c r="B37" s="19"/>
      <c r="C37" s="79"/>
      <c r="D37" s="27"/>
      <c r="E37" s="28" t="s">
        <v>19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66">
        <f t="shared" si="10"/>
        <v>0</v>
      </c>
      <c r="O37" s="39">
        <v>0</v>
      </c>
      <c r="P37" s="67">
        <f t="shared" si="11"/>
        <v>0</v>
      </c>
    </row>
    <row r="38" spans="2:16" ht="21.75" customHeight="1" x14ac:dyDescent="0.2">
      <c r="B38" s="19"/>
      <c r="C38" s="79"/>
      <c r="D38" s="20" t="s">
        <v>29</v>
      </c>
      <c r="E38" s="22" t="s">
        <v>18</v>
      </c>
      <c r="F38" s="37">
        <v>0</v>
      </c>
      <c r="G38" s="37">
        <v>15</v>
      </c>
      <c r="H38" s="37">
        <v>36</v>
      </c>
      <c r="I38" s="37">
        <v>39</v>
      </c>
      <c r="J38" s="37">
        <v>11</v>
      </c>
      <c r="K38" s="37">
        <v>11</v>
      </c>
      <c r="L38" s="37">
        <v>9</v>
      </c>
      <c r="M38" s="37">
        <v>4</v>
      </c>
      <c r="N38" s="68">
        <f t="shared" si="10"/>
        <v>125</v>
      </c>
      <c r="O38" s="37">
        <v>66</v>
      </c>
      <c r="P38" s="69">
        <f t="shared" si="11"/>
        <v>191</v>
      </c>
    </row>
    <row r="39" spans="2:16" ht="21.75" customHeight="1" x14ac:dyDescent="0.2">
      <c r="B39" s="19"/>
      <c r="C39" s="80"/>
      <c r="D39" s="27"/>
      <c r="E39" s="28" t="s">
        <v>19</v>
      </c>
      <c r="F39" s="39">
        <v>0</v>
      </c>
      <c r="G39" s="39">
        <v>0</v>
      </c>
      <c r="H39" s="39">
        <v>6</v>
      </c>
      <c r="I39" s="39">
        <v>4</v>
      </c>
      <c r="J39" s="39">
        <v>1</v>
      </c>
      <c r="K39" s="39">
        <v>7</v>
      </c>
      <c r="L39" s="39">
        <v>6</v>
      </c>
      <c r="M39" s="39">
        <v>4</v>
      </c>
      <c r="N39" s="63">
        <f t="shared" si="10"/>
        <v>28</v>
      </c>
      <c r="O39" s="39">
        <v>40</v>
      </c>
      <c r="P39" s="64">
        <f t="shared" si="11"/>
        <v>68</v>
      </c>
    </row>
    <row r="40" spans="2:16" ht="21.75" customHeight="1" x14ac:dyDescent="0.2">
      <c r="B40" s="19"/>
      <c r="C40" s="20" t="s">
        <v>38</v>
      </c>
      <c r="D40" s="21"/>
      <c r="E40" s="22" t="s">
        <v>18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41">
        <f t="shared" si="10"/>
        <v>0</v>
      </c>
      <c r="O40" s="37">
        <v>9</v>
      </c>
      <c r="P40" s="65">
        <f t="shared" si="11"/>
        <v>9</v>
      </c>
    </row>
    <row r="41" spans="2:16" ht="21.75" customHeight="1" x14ac:dyDescent="0.2">
      <c r="B41" s="19"/>
      <c r="C41" s="27"/>
      <c r="D41" s="27"/>
      <c r="E41" s="28" t="s">
        <v>19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66">
        <f t="shared" si="10"/>
        <v>0</v>
      </c>
      <c r="O41" s="39">
        <v>0</v>
      </c>
      <c r="P41" s="67">
        <f t="shared" si="11"/>
        <v>0</v>
      </c>
    </row>
    <row r="42" spans="2:16" ht="21.75" customHeight="1" x14ac:dyDescent="0.2">
      <c r="B42" s="19"/>
      <c r="C42" s="40" t="s">
        <v>23</v>
      </c>
      <c r="D42" s="21"/>
      <c r="E42" s="22" t="s">
        <v>18</v>
      </c>
      <c r="F42" s="41">
        <f>SUM(F30,F32,F34,F36,F38,F40)</f>
        <v>8</v>
      </c>
      <c r="G42" s="41">
        <f t="shared" ref="G42:M42" si="12">+G30+G32+G34+G36+G38+G40</f>
        <v>17</v>
      </c>
      <c r="H42" s="41">
        <f t="shared" si="12"/>
        <v>44</v>
      </c>
      <c r="I42" s="41">
        <f t="shared" si="12"/>
        <v>59</v>
      </c>
      <c r="J42" s="41">
        <f t="shared" si="12"/>
        <v>11</v>
      </c>
      <c r="K42" s="41">
        <f>+K30+K32+K34+K36+K38+K40</f>
        <v>11</v>
      </c>
      <c r="L42" s="41">
        <f t="shared" si="12"/>
        <v>12</v>
      </c>
      <c r="M42" s="41">
        <f t="shared" si="12"/>
        <v>4</v>
      </c>
      <c r="N42" s="68">
        <f t="shared" ref="N42:P43" si="13">SUM(N30,N32,N34,N36,N38,N40)</f>
        <v>166</v>
      </c>
      <c r="O42" s="42">
        <f>+O30+O32+O34+O36+O38+O40</f>
        <v>80</v>
      </c>
      <c r="P42" s="69">
        <f t="shared" si="13"/>
        <v>246</v>
      </c>
    </row>
    <row r="43" spans="2:16" ht="21.75" customHeight="1" x14ac:dyDescent="0.2">
      <c r="B43" s="19"/>
      <c r="C43" s="43"/>
      <c r="D43" s="43"/>
      <c r="E43" s="44" t="s">
        <v>19</v>
      </c>
      <c r="F43" s="45">
        <f>SUM(F31,F33,F35,F37,F39,F41)</f>
        <v>8</v>
      </c>
      <c r="G43" s="45">
        <f t="shared" ref="G43:M43" si="14">SUM(G31,G33,G35,G37,G39,G41)</f>
        <v>0</v>
      </c>
      <c r="H43" s="45">
        <f t="shared" si="14"/>
        <v>6</v>
      </c>
      <c r="I43" s="45">
        <f t="shared" si="14"/>
        <v>10</v>
      </c>
      <c r="J43" s="45">
        <f t="shared" si="14"/>
        <v>1</v>
      </c>
      <c r="K43" s="45">
        <f t="shared" si="14"/>
        <v>7</v>
      </c>
      <c r="L43" s="45">
        <f t="shared" si="14"/>
        <v>10</v>
      </c>
      <c r="M43" s="45">
        <f t="shared" si="14"/>
        <v>4</v>
      </c>
      <c r="N43" s="45">
        <f t="shared" si="13"/>
        <v>46</v>
      </c>
      <c r="O43" s="47">
        <f>IF(O42=0,"－",O31+O33+O35+O37+O39+O41)</f>
        <v>43</v>
      </c>
      <c r="P43" s="71">
        <f t="shared" si="13"/>
        <v>89</v>
      </c>
    </row>
    <row r="44" spans="2:16" ht="21.75" customHeight="1" thickBot="1" x14ac:dyDescent="0.25">
      <c r="B44" s="49"/>
      <c r="C44" s="81"/>
      <c r="D44" s="81"/>
      <c r="E44" s="38" t="s">
        <v>24</v>
      </c>
      <c r="F44" s="82">
        <f>IF(F42=0,"－",ROUND(F43/F42*100,1))</f>
        <v>100</v>
      </c>
      <c r="G44" s="82">
        <f t="shared" ref="G44:M44" si="15">IF(G42=0,"－",ROUND(G43/G42*100,1))</f>
        <v>0</v>
      </c>
      <c r="H44" s="82">
        <f t="shared" si="15"/>
        <v>13.6</v>
      </c>
      <c r="I44" s="82">
        <f t="shared" si="15"/>
        <v>16.899999999999999</v>
      </c>
      <c r="J44" s="82">
        <f t="shared" si="15"/>
        <v>9.1</v>
      </c>
      <c r="K44" s="82">
        <f t="shared" si="15"/>
        <v>63.6</v>
      </c>
      <c r="L44" s="82">
        <f t="shared" si="15"/>
        <v>83.3</v>
      </c>
      <c r="M44" s="82">
        <f t="shared" si="15"/>
        <v>100</v>
      </c>
      <c r="N44" s="75">
        <f>IF(N42=0,"",ROUND(100*N43/N42,1))</f>
        <v>27.7</v>
      </c>
      <c r="O44" s="83">
        <f>IF(O43=0,"－",O43/O42*100)</f>
        <v>53.75</v>
      </c>
      <c r="P44" s="76">
        <f>IF(P42=0,"",ROUND(100*P43/P42,1))</f>
        <v>36.200000000000003</v>
      </c>
    </row>
    <row r="45" spans="2:16" ht="21.75" customHeight="1" x14ac:dyDescent="0.2">
      <c r="B45" s="56" t="s">
        <v>39</v>
      </c>
      <c r="C45" s="57" t="s">
        <v>40</v>
      </c>
      <c r="D45" s="58"/>
      <c r="E45" s="59" t="s">
        <v>18</v>
      </c>
      <c r="F45" s="23">
        <v>34</v>
      </c>
      <c r="G45" s="23">
        <v>106</v>
      </c>
      <c r="H45" s="23">
        <v>272</v>
      </c>
      <c r="I45" s="23">
        <v>98</v>
      </c>
      <c r="J45" s="23">
        <v>142</v>
      </c>
      <c r="K45" s="23">
        <v>140</v>
      </c>
      <c r="L45" s="23">
        <v>164</v>
      </c>
      <c r="M45" s="23">
        <v>27</v>
      </c>
      <c r="N45" s="61">
        <f>SUM(F45:M45)</f>
        <v>983</v>
      </c>
      <c r="O45" s="23">
        <v>387</v>
      </c>
      <c r="P45" s="62">
        <f>SUM(N45:O45)</f>
        <v>1370</v>
      </c>
    </row>
    <row r="46" spans="2:16" ht="21.75" customHeight="1" x14ac:dyDescent="0.2">
      <c r="B46" s="19"/>
      <c r="C46" s="81"/>
      <c r="D46" s="81"/>
      <c r="E46" s="38" t="s">
        <v>19</v>
      </c>
      <c r="F46" s="84">
        <v>0</v>
      </c>
      <c r="G46" s="85">
        <v>15</v>
      </c>
      <c r="H46" s="85">
        <v>99</v>
      </c>
      <c r="I46" s="85">
        <v>4</v>
      </c>
      <c r="J46" s="84">
        <v>0</v>
      </c>
      <c r="K46" s="85">
        <v>8</v>
      </c>
      <c r="L46" s="85">
        <v>11</v>
      </c>
      <c r="M46" s="85">
        <v>25</v>
      </c>
      <c r="N46" s="86">
        <f>SUM(F46:M46)</f>
        <v>162</v>
      </c>
      <c r="O46" s="85">
        <v>114</v>
      </c>
      <c r="P46" s="87">
        <f>SUM(N46:O46)</f>
        <v>276</v>
      </c>
    </row>
    <row r="47" spans="2:16" ht="21.75" customHeight="1" x14ac:dyDescent="0.2">
      <c r="B47" s="19"/>
      <c r="C47" s="20" t="s">
        <v>41</v>
      </c>
      <c r="D47" s="21"/>
      <c r="E47" s="22" t="s">
        <v>18</v>
      </c>
      <c r="F47" s="37">
        <v>52</v>
      </c>
      <c r="G47" s="32">
        <v>218</v>
      </c>
      <c r="H47" s="32">
        <v>546</v>
      </c>
      <c r="I47" s="32">
        <v>203</v>
      </c>
      <c r="J47" s="37">
        <v>250</v>
      </c>
      <c r="K47" s="32">
        <v>265</v>
      </c>
      <c r="L47" s="32">
        <v>336</v>
      </c>
      <c r="M47" s="32">
        <v>52</v>
      </c>
      <c r="N47" s="88">
        <f>SUM(F47:M47)</f>
        <v>1922</v>
      </c>
      <c r="O47" s="32">
        <v>976</v>
      </c>
      <c r="P47" s="89">
        <f>SUM(N47:O47)</f>
        <v>2898</v>
      </c>
    </row>
    <row r="48" spans="2:16" ht="21.75" customHeight="1" x14ac:dyDescent="0.2">
      <c r="B48" s="19"/>
      <c r="C48" s="27"/>
      <c r="D48" s="27"/>
      <c r="E48" s="28" t="s">
        <v>19</v>
      </c>
      <c r="F48" s="39">
        <v>0</v>
      </c>
      <c r="G48" s="29">
        <v>71</v>
      </c>
      <c r="H48" s="29">
        <v>226</v>
      </c>
      <c r="I48" s="29">
        <v>6</v>
      </c>
      <c r="J48" s="39">
        <v>5</v>
      </c>
      <c r="K48" s="29">
        <v>6</v>
      </c>
      <c r="L48" s="29">
        <v>19</v>
      </c>
      <c r="M48" s="29">
        <v>47</v>
      </c>
      <c r="N48" s="90">
        <f>SUM(F48:M48)</f>
        <v>380</v>
      </c>
      <c r="O48" s="29">
        <v>265</v>
      </c>
      <c r="P48" s="91">
        <f>SUM(N48:O48)</f>
        <v>645</v>
      </c>
    </row>
    <row r="49" spans="2:16" ht="21.75" customHeight="1" x14ac:dyDescent="0.2">
      <c r="B49" s="19"/>
      <c r="C49" s="92" t="s">
        <v>23</v>
      </c>
      <c r="D49" s="93"/>
      <c r="E49" s="94" t="s">
        <v>18</v>
      </c>
      <c r="F49" s="95">
        <f>SUM(F45,F47)</f>
        <v>86</v>
      </c>
      <c r="G49" s="95">
        <f t="shared" ref="G49:M49" si="16">G45+G47</f>
        <v>324</v>
      </c>
      <c r="H49" s="95">
        <f t="shared" si="16"/>
        <v>818</v>
      </c>
      <c r="I49" s="95">
        <f t="shared" si="16"/>
        <v>301</v>
      </c>
      <c r="J49" s="95">
        <f t="shared" si="16"/>
        <v>392</v>
      </c>
      <c r="K49" s="95">
        <f t="shared" si="16"/>
        <v>405</v>
      </c>
      <c r="L49" s="95">
        <f t="shared" si="16"/>
        <v>500</v>
      </c>
      <c r="M49" s="95">
        <f t="shared" si="16"/>
        <v>79</v>
      </c>
      <c r="N49" s="61">
        <f t="shared" ref="N49:P50" si="17">SUM(N45,N47)</f>
        <v>2905</v>
      </c>
      <c r="O49" s="96">
        <f>O45+O47</f>
        <v>1363</v>
      </c>
      <c r="P49" s="62">
        <f t="shared" si="17"/>
        <v>4268</v>
      </c>
    </row>
    <row r="50" spans="2:16" ht="21.75" customHeight="1" x14ac:dyDescent="0.2">
      <c r="B50" s="19"/>
      <c r="C50" s="43"/>
      <c r="D50" s="43"/>
      <c r="E50" s="44" t="s">
        <v>19</v>
      </c>
      <c r="F50" s="45">
        <f>SUM(F46,F48)</f>
        <v>0</v>
      </c>
      <c r="G50" s="45">
        <f t="shared" ref="G50:M50" si="18">SUM(G46,G48)</f>
        <v>86</v>
      </c>
      <c r="H50" s="45">
        <f t="shared" si="18"/>
        <v>325</v>
      </c>
      <c r="I50" s="45">
        <f t="shared" si="18"/>
        <v>10</v>
      </c>
      <c r="J50" s="45">
        <f t="shared" si="18"/>
        <v>5</v>
      </c>
      <c r="K50" s="45">
        <f t="shared" si="18"/>
        <v>14</v>
      </c>
      <c r="L50" s="45">
        <f t="shared" si="18"/>
        <v>30</v>
      </c>
      <c r="M50" s="45">
        <f t="shared" si="18"/>
        <v>72</v>
      </c>
      <c r="N50" s="45">
        <f t="shared" si="17"/>
        <v>542</v>
      </c>
      <c r="O50" s="47">
        <f>IF(O49=0,"－",O46+O48)</f>
        <v>379</v>
      </c>
      <c r="P50" s="71">
        <f t="shared" si="17"/>
        <v>921</v>
      </c>
    </row>
    <row r="51" spans="2:16" ht="21.75" customHeight="1" thickBot="1" x14ac:dyDescent="0.25">
      <c r="B51" s="49"/>
      <c r="C51" s="50"/>
      <c r="D51" s="50"/>
      <c r="E51" s="51" t="s">
        <v>24</v>
      </c>
      <c r="F51" s="52">
        <f>IF(F49=0,"－",ROUND(F50/F49*100,1))</f>
        <v>0</v>
      </c>
      <c r="G51" s="52">
        <f t="shared" ref="G51:M51" si="19">IF(G49=0,"－",ROUND(G50/G49*100,1))</f>
        <v>26.5</v>
      </c>
      <c r="H51" s="52">
        <f t="shared" si="19"/>
        <v>39.700000000000003</v>
      </c>
      <c r="I51" s="52">
        <f t="shared" si="19"/>
        <v>3.3</v>
      </c>
      <c r="J51" s="52">
        <f t="shared" si="19"/>
        <v>1.3</v>
      </c>
      <c r="K51" s="52">
        <f t="shared" si="19"/>
        <v>3.5</v>
      </c>
      <c r="L51" s="52">
        <f t="shared" si="19"/>
        <v>6</v>
      </c>
      <c r="M51" s="52">
        <f t="shared" si="19"/>
        <v>91.1</v>
      </c>
      <c r="N51" s="75">
        <f>IF(N49=0,"",ROUND(N50/N49*100,1))</f>
        <v>18.7</v>
      </c>
      <c r="O51" s="97">
        <f>IF(O49=0,"－",O50/O49*100)</f>
        <v>27.806309611151868</v>
      </c>
      <c r="P51" s="76">
        <f>IF(P49=0,"",ROUND(P50/P49*100,1))</f>
        <v>21.6</v>
      </c>
    </row>
    <row r="52" spans="2:16" ht="21.75" customHeight="1" x14ac:dyDescent="0.2">
      <c r="B52" s="56" t="s">
        <v>42</v>
      </c>
      <c r="C52" s="98" t="s">
        <v>43</v>
      </c>
      <c r="D52" s="93"/>
      <c r="E52" s="59" t="s">
        <v>18</v>
      </c>
      <c r="F52" s="99">
        <v>6</v>
      </c>
      <c r="G52" s="99">
        <v>15</v>
      </c>
      <c r="H52" s="99">
        <v>52</v>
      </c>
      <c r="I52" s="100">
        <v>14</v>
      </c>
      <c r="J52" s="100">
        <v>16</v>
      </c>
      <c r="K52" s="99">
        <v>19</v>
      </c>
      <c r="L52" s="99">
        <v>30</v>
      </c>
      <c r="M52" s="99">
        <v>3</v>
      </c>
      <c r="N52" s="61">
        <f t="shared" ref="N52:N59" si="20">SUM(F52:M52)</f>
        <v>155</v>
      </c>
      <c r="O52" s="99">
        <v>82</v>
      </c>
      <c r="P52" s="62">
        <f t="shared" ref="P52:P59" si="21">SUM(N52:O52)</f>
        <v>237</v>
      </c>
    </row>
    <row r="53" spans="2:16" ht="21.75" customHeight="1" x14ac:dyDescent="0.2">
      <c r="B53" s="19"/>
      <c r="C53" s="27"/>
      <c r="D53" s="27"/>
      <c r="E53" s="28" t="s">
        <v>19</v>
      </c>
      <c r="F53" s="29">
        <v>4</v>
      </c>
      <c r="G53" s="29">
        <v>15</v>
      </c>
      <c r="H53" s="29">
        <v>15</v>
      </c>
      <c r="I53" s="39">
        <v>15</v>
      </c>
      <c r="J53" s="39">
        <v>11</v>
      </c>
      <c r="K53" s="29">
        <v>12</v>
      </c>
      <c r="L53" s="29">
        <v>25</v>
      </c>
      <c r="M53" s="29">
        <v>3</v>
      </c>
      <c r="N53" s="63">
        <f t="shared" si="20"/>
        <v>100</v>
      </c>
      <c r="O53" s="29">
        <v>44</v>
      </c>
      <c r="P53" s="64">
        <f t="shared" si="21"/>
        <v>144</v>
      </c>
    </row>
    <row r="54" spans="2:16" ht="21.75" customHeight="1" x14ac:dyDescent="0.2">
      <c r="B54" s="19"/>
      <c r="C54" s="20" t="s">
        <v>44</v>
      </c>
      <c r="D54" s="21"/>
      <c r="E54" s="22" t="s">
        <v>18</v>
      </c>
      <c r="F54" s="32">
        <v>12</v>
      </c>
      <c r="G54" s="32">
        <v>45</v>
      </c>
      <c r="H54" s="32">
        <v>84</v>
      </c>
      <c r="I54" s="37">
        <v>36</v>
      </c>
      <c r="J54" s="37">
        <v>61</v>
      </c>
      <c r="K54" s="32">
        <v>42</v>
      </c>
      <c r="L54" s="32">
        <v>63</v>
      </c>
      <c r="M54" s="32">
        <v>10</v>
      </c>
      <c r="N54" s="41">
        <f t="shared" si="20"/>
        <v>353</v>
      </c>
      <c r="O54" s="32">
        <v>159</v>
      </c>
      <c r="P54" s="65">
        <f t="shared" si="21"/>
        <v>512</v>
      </c>
    </row>
    <row r="55" spans="2:16" ht="21.75" customHeight="1" x14ac:dyDescent="0.2">
      <c r="B55" s="19"/>
      <c r="C55" s="27"/>
      <c r="D55" s="27"/>
      <c r="E55" s="28" t="s">
        <v>19</v>
      </c>
      <c r="F55" s="39">
        <v>0</v>
      </c>
      <c r="G55" s="29">
        <v>5</v>
      </c>
      <c r="H55" s="29">
        <v>23</v>
      </c>
      <c r="I55" s="39">
        <v>8</v>
      </c>
      <c r="J55" s="39">
        <v>0</v>
      </c>
      <c r="K55" s="39">
        <v>0</v>
      </c>
      <c r="L55" s="29">
        <v>10</v>
      </c>
      <c r="M55" s="29">
        <v>9</v>
      </c>
      <c r="N55" s="66">
        <f t="shared" si="20"/>
        <v>55</v>
      </c>
      <c r="O55" s="29">
        <v>58</v>
      </c>
      <c r="P55" s="67">
        <f t="shared" si="21"/>
        <v>113</v>
      </c>
    </row>
    <row r="56" spans="2:16" ht="21.75" customHeight="1" x14ac:dyDescent="0.2">
      <c r="B56" s="19"/>
      <c r="C56" s="20" t="s">
        <v>45</v>
      </c>
      <c r="D56" s="21"/>
      <c r="E56" s="22" t="s">
        <v>18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68">
        <f t="shared" si="20"/>
        <v>0</v>
      </c>
      <c r="O56" s="32">
        <v>16</v>
      </c>
      <c r="P56" s="69">
        <f t="shared" si="21"/>
        <v>16</v>
      </c>
    </row>
    <row r="57" spans="2:16" ht="21.75" customHeight="1" x14ac:dyDescent="0.2">
      <c r="B57" s="19"/>
      <c r="C57" s="27"/>
      <c r="D57" s="27"/>
      <c r="E57" s="28" t="s">
        <v>19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63">
        <f t="shared" si="20"/>
        <v>0</v>
      </c>
      <c r="O57" s="29">
        <v>7</v>
      </c>
      <c r="P57" s="64">
        <f t="shared" si="21"/>
        <v>7</v>
      </c>
    </row>
    <row r="58" spans="2:16" ht="21.75" customHeight="1" x14ac:dyDescent="0.2">
      <c r="B58" s="19"/>
      <c r="C58" s="20" t="s">
        <v>46</v>
      </c>
      <c r="D58" s="21"/>
      <c r="E58" s="22" t="s">
        <v>18</v>
      </c>
      <c r="F58" s="37">
        <v>0</v>
      </c>
      <c r="G58" s="37">
        <v>0</v>
      </c>
      <c r="H58" s="32">
        <v>1</v>
      </c>
      <c r="I58" s="37">
        <v>2</v>
      </c>
      <c r="J58" s="37">
        <v>2</v>
      </c>
      <c r="K58" s="37">
        <v>2</v>
      </c>
      <c r="L58" s="37">
        <v>4</v>
      </c>
      <c r="M58" s="37">
        <v>0</v>
      </c>
      <c r="N58" s="41">
        <f t="shared" si="20"/>
        <v>11</v>
      </c>
      <c r="O58" s="32">
        <v>15</v>
      </c>
      <c r="P58" s="65">
        <f t="shared" si="21"/>
        <v>26</v>
      </c>
    </row>
    <row r="59" spans="2:16" ht="21.75" customHeight="1" x14ac:dyDescent="0.2">
      <c r="B59" s="19"/>
      <c r="C59" s="27"/>
      <c r="D59" s="27"/>
      <c r="E59" s="28" t="s">
        <v>19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66">
        <f t="shared" si="20"/>
        <v>0</v>
      </c>
      <c r="O59" s="29">
        <v>5</v>
      </c>
      <c r="P59" s="67">
        <f t="shared" si="21"/>
        <v>5</v>
      </c>
    </row>
    <row r="60" spans="2:16" ht="21.75" customHeight="1" x14ac:dyDescent="0.2">
      <c r="B60" s="19"/>
      <c r="C60" s="40" t="s">
        <v>23</v>
      </c>
      <c r="D60" s="21"/>
      <c r="E60" s="22" t="s">
        <v>18</v>
      </c>
      <c r="F60" s="41">
        <f>SUM(F52,F54,F56,F58)</f>
        <v>18</v>
      </c>
      <c r="G60" s="41">
        <f t="shared" ref="G60:M60" si="22">G52+G54+G56+G58</f>
        <v>60</v>
      </c>
      <c r="H60" s="41">
        <f t="shared" si="22"/>
        <v>137</v>
      </c>
      <c r="I60" s="41">
        <f t="shared" si="22"/>
        <v>52</v>
      </c>
      <c r="J60" s="41">
        <f t="shared" si="22"/>
        <v>79</v>
      </c>
      <c r="K60" s="41">
        <f t="shared" si="22"/>
        <v>63</v>
      </c>
      <c r="L60" s="41">
        <f t="shared" si="22"/>
        <v>97</v>
      </c>
      <c r="M60" s="41">
        <f t="shared" si="22"/>
        <v>13</v>
      </c>
      <c r="N60" s="68">
        <f t="shared" ref="N60:P61" si="23">SUM(N52,N54,N56,N58)</f>
        <v>519</v>
      </c>
      <c r="O60" s="42">
        <f>O52+O54+O56+O58</f>
        <v>272</v>
      </c>
      <c r="P60" s="69">
        <f t="shared" si="23"/>
        <v>791</v>
      </c>
    </row>
    <row r="61" spans="2:16" ht="21.75" customHeight="1" x14ac:dyDescent="0.2">
      <c r="B61" s="19"/>
      <c r="C61" s="43"/>
      <c r="D61" s="43"/>
      <c r="E61" s="44" t="s">
        <v>19</v>
      </c>
      <c r="F61" s="45">
        <f>SUM(F53,F55,F57,F59)</f>
        <v>4</v>
      </c>
      <c r="G61" s="45">
        <f t="shared" ref="G61:M61" si="24">SUM(G53,G55,G57,G59)</f>
        <v>20</v>
      </c>
      <c r="H61" s="45">
        <f t="shared" si="24"/>
        <v>38</v>
      </c>
      <c r="I61" s="45">
        <f t="shared" si="24"/>
        <v>23</v>
      </c>
      <c r="J61" s="45">
        <f t="shared" si="24"/>
        <v>11</v>
      </c>
      <c r="K61" s="45">
        <f t="shared" si="24"/>
        <v>12</v>
      </c>
      <c r="L61" s="45">
        <f t="shared" si="24"/>
        <v>35</v>
      </c>
      <c r="M61" s="45">
        <f t="shared" si="24"/>
        <v>12</v>
      </c>
      <c r="N61" s="45">
        <f t="shared" si="23"/>
        <v>155</v>
      </c>
      <c r="O61" s="47">
        <f>IF(O60=0,"－",O53+O55+O57+O59)</f>
        <v>114</v>
      </c>
      <c r="P61" s="71">
        <f t="shared" si="23"/>
        <v>269</v>
      </c>
    </row>
    <row r="62" spans="2:16" ht="21.75" customHeight="1" thickBot="1" x14ac:dyDescent="0.25">
      <c r="B62" s="49"/>
      <c r="C62" s="50"/>
      <c r="D62" s="50"/>
      <c r="E62" s="38" t="s">
        <v>24</v>
      </c>
      <c r="F62" s="52">
        <f>IF(F60=0,"－",ROUND(F61/F60*100,1))</f>
        <v>22.2</v>
      </c>
      <c r="G62" s="52">
        <f t="shared" ref="G62:M62" si="25">IF(G60=0,"－",ROUND(G61/G60*100,1))</f>
        <v>33.299999999999997</v>
      </c>
      <c r="H62" s="52">
        <f t="shared" si="25"/>
        <v>27.7</v>
      </c>
      <c r="I62" s="52">
        <f t="shared" si="25"/>
        <v>44.2</v>
      </c>
      <c r="J62" s="52">
        <f t="shared" si="25"/>
        <v>13.9</v>
      </c>
      <c r="K62" s="52">
        <f t="shared" si="25"/>
        <v>19</v>
      </c>
      <c r="L62" s="52">
        <f t="shared" si="25"/>
        <v>36.1</v>
      </c>
      <c r="M62" s="52">
        <f t="shared" si="25"/>
        <v>92.3</v>
      </c>
      <c r="N62" s="101">
        <f>IF(N60=0,"",ROUND(N61/N60*100,1))</f>
        <v>29.9</v>
      </c>
      <c r="O62" s="54">
        <f>IF(O61=0,"－",O61/O60*100)</f>
        <v>41.911764705882355</v>
      </c>
      <c r="P62" s="102">
        <f>IF(P60=0,"",ROUND(P61/P60*100,1))</f>
        <v>34</v>
      </c>
    </row>
    <row r="63" spans="2:16" ht="21.75" customHeight="1" x14ac:dyDescent="0.2">
      <c r="B63" s="6" t="s">
        <v>47</v>
      </c>
      <c r="C63" s="103"/>
      <c r="D63" s="104"/>
      <c r="E63" s="59" t="s">
        <v>18</v>
      </c>
      <c r="F63" s="105">
        <f>SUM(F14,F27,F42,F49,F60)</f>
        <v>130</v>
      </c>
      <c r="G63" s="105">
        <f t="shared" ref="G63:M63" si="26">G14+G27+G42+G49+G60</f>
        <v>508</v>
      </c>
      <c r="H63" s="105">
        <f t="shared" si="26"/>
        <v>1075</v>
      </c>
      <c r="I63" s="105">
        <f t="shared" si="26"/>
        <v>564</v>
      </c>
      <c r="J63" s="105">
        <f t="shared" si="26"/>
        <v>563</v>
      </c>
      <c r="K63" s="105">
        <f t="shared" si="26"/>
        <v>618</v>
      </c>
      <c r="L63" s="105">
        <f t="shared" si="26"/>
        <v>701</v>
      </c>
      <c r="M63" s="105">
        <f t="shared" si="26"/>
        <v>184</v>
      </c>
      <c r="N63" s="106">
        <f t="shared" ref="N63:P64" si="27">SUM(N14,N27,N42,N49,N60)</f>
        <v>4343</v>
      </c>
      <c r="O63" s="107">
        <f>O14+O27+O42+O49+O60</f>
        <v>1887</v>
      </c>
      <c r="P63" s="108">
        <f t="shared" si="27"/>
        <v>6230</v>
      </c>
    </row>
    <row r="64" spans="2:16" ht="21.75" customHeight="1" x14ac:dyDescent="0.2">
      <c r="B64" s="109"/>
      <c r="C64" s="110"/>
      <c r="D64" s="111"/>
      <c r="E64" s="44" t="s">
        <v>19</v>
      </c>
      <c r="F64" s="45">
        <f>SUM(F15,F28,F43,F50,F61)</f>
        <v>26</v>
      </c>
      <c r="G64" s="45">
        <f t="shared" ref="G64:M64" si="28">SUM(G15,G28,G43,G50,G61)</f>
        <v>135</v>
      </c>
      <c r="H64" s="45">
        <f t="shared" si="28"/>
        <v>392</v>
      </c>
      <c r="I64" s="45">
        <f t="shared" si="28"/>
        <v>64</v>
      </c>
      <c r="J64" s="45">
        <f t="shared" si="28"/>
        <v>24</v>
      </c>
      <c r="K64" s="45">
        <f t="shared" si="28"/>
        <v>61</v>
      </c>
      <c r="L64" s="45">
        <f t="shared" si="28"/>
        <v>112</v>
      </c>
      <c r="M64" s="45">
        <f t="shared" si="28"/>
        <v>157</v>
      </c>
      <c r="N64" s="45">
        <f t="shared" si="27"/>
        <v>971</v>
      </c>
      <c r="O64" s="47">
        <f>IF(O63=0,"－",O15+O28+O43+O50+O61)</f>
        <v>592</v>
      </c>
      <c r="P64" s="71">
        <f t="shared" si="27"/>
        <v>1563</v>
      </c>
    </row>
    <row r="65" spans="2:16" ht="21.75" customHeight="1" thickBot="1" x14ac:dyDescent="0.25">
      <c r="B65" s="112"/>
      <c r="C65" s="113"/>
      <c r="D65" s="114"/>
      <c r="E65" s="51" t="s">
        <v>24</v>
      </c>
      <c r="F65" s="52">
        <f t="shared" ref="F65:M65" si="29">IF(F63=0,"－",F64/F63*100)</f>
        <v>20</v>
      </c>
      <c r="G65" s="52">
        <f t="shared" si="29"/>
        <v>26.574803149606304</v>
      </c>
      <c r="H65" s="52">
        <f t="shared" si="29"/>
        <v>36.465116279069761</v>
      </c>
      <c r="I65" s="52">
        <f t="shared" si="29"/>
        <v>11.347517730496454</v>
      </c>
      <c r="J65" s="52">
        <f t="shared" si="29"/>
        <v>4.2628774422735347</v>
      </c>
      <c r="K65" s="52">
        <f t="shared" si="29"/>
        <v>9.8705501618122966</v>
      </c>
      <c r="L65" s="52">
        <f t="shared" si="29"/>
        <v>15.977175463623395</v>
      </c>
      <c r="M65" s="52">
        <f t="shared" si="29"/>
        <v>85.326086956521735</v>
      </c>
      <c r="N65" s="75">
        <f>IF(N63=0,"",ROUND(N64/N63*100,1))</f>
        <v>22.4</v>
      </c>
      <c r="O65" s="97">
        <f>IF(O63=0,"－",O64/O63*100)</f>
        <v>31.372549019607842</v>
      </c>
      <c r="P65" s="76">
        <f>IF(P63=0,"",ROUND(P64/P63*100,1))</f>
        <v>25.1</v>
      </c>
    </row>
    <row r="66" spans="2:16" ht="21.75" customHeight="1" x14ac:dyDescent="0.2">
      <c r="B66" s="115"/>
      <c r="C66" s="115"/>
      <c r="D66" s="115"/>
      <c r="E66" s="116"/>
      <c r="F66" s="117"/>
      <c r="G66" s="117"/>
      <c r="H66" s="117"/>
      <c r="I66" s="117"/>
      <c r="J66" s="117"/>
      <c r="K66" s="117"/>
      <c r="L66" s="117"/>
      <c r="M66" s="117"/>
      <c r="N66" s="118"/>
      <c r="O66" s="119"/>
      <c r="P66" s="118"/>
    </row>
    <row r="67" spans="2:16" ht="21.75" customHeight="1" x14ac:dyDescent="0.2">
      <c r="B67" s="115"/>
      <c r="C67" s="115"/>
      <c r="D67" s="115"/>
      <c r="E67" s="116"/>
      <c r="F67" s="117"/>
      <c r="G67" s="117"/>
      <c r="H67" s="117"/>
      <c r="I67" s="117"/>
      <c r="J67" s="117"/>
      <c r="K67" s="117"/>
      <c r="L67" s="117"/>
      <c r="M67" s="117"/>
      <c r="N67" s="120"/>
      <c r="O67" s="117"/>
      <c r="P67" s="120"/>
    </row>
    <row r="68" spans="2:16" ht="21.75" customHeight="1" x14ac:dyDescent="0.2">
      <c r="B68" s="115"/>
      <c r="C68" s="115"/>
      <c r="D68" s="115"/>
      <c r="E68" s="116"/>
      <c r="F68" s="117"/>
      <c r="G68" s="117"/>
      <c r="H68" s="117"/>
      <c r="I68" s="117"/>
      <c r="J68" s="117"/>
      <c r="K68" s="117"/>
      <c r="L68" s="117"/>
      <c r="M68" s="117"/>
      <c r="N68" s="120"/>
      <c r="O68" s="117"/>
      <c r="P68" s="120"/>
    </row>
    <row r="69" spans="2:16" s="123" customFormat="1" ht="30.75" customHeight="1" x14ac:dyDescent="0.3">
      <c r="B69" s="121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</row>
    <row r="75" spans="2:16" x14ac:dyDescent="0.2">
      <c r="B75" s="2" t="s">
        <v>48</v>
      </c>
    </row>
  </sheetData>
  <mergeCells count="47">
    <mergeCell ref="B63:D65"/>
    <mergeCell ref="B69:P69"/>
    <mergeCell ref="B45:B51"/>
    <mergeCell ref="C45:D46"/>
    <mergeCell ref="C47:D48"/>
    <mergeCell ref="C49:D51"/>
    <mergeCell ref="B52:B62"/>
    <mergeCell ref="C52:D53"/>
    <mergeCell ref="C54:D55"/>
    <mergeCell ref="C56:D57"/>
    <mergeCell ref="C58:D59"/>
    <mergeCell ref="C60:D62"/>
    <mergeCell ref="B30:B44"/>
    <mergeCell ref="C30:D31"/>
    <mergeCell ref="C32:C39"/>
    <mergeCell ref="D32:D33"/>
    <mergeCell ref="D34:D35"/>
    <mergeCell ref="D36:D37"/>
    <mergeCell ref="D38:D39"/>
    <mergeCell ref="C40:D41"/>
    <mergeCell ref="C42:D44"/>
    <mergeCell ref="B17:B29"/>
    <mergeCell ref="C17:D18"/>
    <mergeCell ref="C19:D20"/>
    <mergeCell ref="C21:D22"/>
    <mergeCell ref="C23:D24"/>
    <mergeCell ref="C25:D26"/>
    <mergeCell ref="C27:D29"/>
    <mergeCell ref="N4:N5"/>
    <mergeCell ref="O4:O5"/>
    <mergeCell ref="P4:P5"/>
    <mergeCell ref="B6:B16"/>
    <mergeCell ref="C6:D7"/>
    <mergeCell ref="C8:D9"/>
    <mergeCell ref="C10:D11"/>
    <mergeCell ref="C12:D13"/>
    <mergeCell ref="C14:D16"/>
    <mergeCell ref="M2:P2"/>
    <mergeCell ref="B4:D5"/>
    <mergeCell ref="F4:F5"/>
    <mergeCell ref="G4:G5"/>
    <mergeCell ref="H4:H5"/>
    <mergeCell ref="I4:I5"/>
    <mergeCell ref="J4:J5"/>
    <mergeCell ref="K4:K5"/>
    <mergeCell ref="L4:L5"/>
    <mergeCell ref="M4:M5"/>
  </mergeCells>
  <phoneticPr fontId="3"/>
  <printOptions horizontalCentered="1"/>
  <pageMargins left="0.9055118110236221" right="0.51181102362204722" top="0.78740157480314965" bottom="0.19685039370078741" header="0.31496062992125984" footer="0.31496062992125984"/>
  <pageSetup paperSize="9" scale="55" orientation="portrait" r:id="rId1"/>
  <rowBreaks count="1" manualBreakCount="1">
    <brk id="68" max="2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42</vt:lpstr>
      <vt:lpstr>'42'!Print_Area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2020-03-06T05:20:06Z</dcterms:created>
  <dcterms:modified xsi:type="dcterms:W3CDTF">2020-03-06T05:20:23Z</dcterms:modified>
</cp:coreProperties>
</file>