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gwn-fsv-01.saga-net.local\共有フォルダ\DX推進課\04_データ活用\ビッグデータ・オープンデータ\01_BODIK_ODCS掲載データ\R7\00_全庁照会（6月）\各課回答\更新\農業振興課\02_クレンジング後\"/>
    </mc:Choice>
  </mc:AlternateContent>
  <bookViews>
    <workbookView xWindow="0" yWindow="0" windowWidth="14190" windowHeight="5940"/>
  </bookViews>
  <sheets>
    <sheet name="地域のいいもの" sheetId="2" r:id="rId1"/>
  </sheets>
  <definedNames>
    <definedName name="_xlnm._FilterDatabase" localSheetId="0" hidden="1">地域のいいもの!$A$1:$Y$22</definedName>
    <definedName name="佐賀市_地域のいいもの_メモ帳" localSheetId="0">地域のいいもの!$A$1:$Y$21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2" i="2" l="1"/>
  <c r="O9" i="2"/>
  <c r="O8" i="2"/>
  <c r="O7" i="2" l="1"/>
  <c r="O6" i="2"/>
  <c r="O2" i="2"/>
  <c r="O3" i="2"/>
  <c r="O4" i="2"/>
  <c r="K19" i="2" l="1"/>
  <c r="O21" i="2" l="1"/>
  <c r="K21" i="2"/>
  <c r="O20" i="2"/>
  <c r="K20" i="2"/>
  <c r="O19" i="2"/>
  <c r="O18" i="2"/>
  <c r="K18" i="2"/>
  <c r="O17" i="2"/>
  <c r="K17" i="2"/>
  <c r="O16" i="2"/>
  <c r="O15" i="2"/>
  <c r="K15" i="2"/>
  <c r="O14" i="2"/>
  <c r="K14" i="2"/>
  <c r="O13" i="2"/>
  <c r="K13" i="2"/>
  <c r="O12" i="2"/>
  <c r="K12" i="2"/>
  <c r="O11" i="2"/>
  <c r="K11" i="2"/>
  <c r="O10" i="2"/>
  <c r="K10" i="2"/>
  <c r="K9" i="2"/>
  <c r="K8" i="2"/>
  <c r="K7" i="2"/>
  <c r="K6" i="2"/>
  <c r="O5" i="2"/>
  <c r="K5" i="2"/>
  <c r="K4" i="2"/>
  <c r="K3" i="2"/>
  <c r="K2" i="2"/>
</calcChain>
</file>

<file path=xl/sharedStrings.xml><?xml version="1.0" encoding="utf-8"?>
<sst xmlns="http://schemas.openxmlformats.org/spreadsheetml/2006/main" count="337" uniqueCount="216">
  <si>
    <t>ID</t>
  </si>
  <si>
    <t>名称</t>
  </si>
  <si>
    <t>名称_カナ</t>
  </si>
  <si>
    <t>名称_通称</t>
  </si>
  <si>
    <t>説明</t>
  </si>
  <si>
    <t>法人番号</t>
  </si>
  <si>
    <t>販売団体名</t>
  </si>
  <si>
    <t>販売団体代表者名</t>
  </si>
  <si>
    <t>取扱店</t>
  </si>
  <si>
    <t>URL種別</t>
  </si>
  <si>
    <t>URL</t>
  </si>
  <si>
    <t>緯度</t>
  </si>
  <si>
    <t>経度</t>
  </si>
  <si>
    <t>備考</t>
  </si>
  <si>
    <t>画像</t>
  </si>
  <si>
    <t>画像_ライセンス</t>
  </si>
  <si>
    <t>所在地_都道府県</t>
  </si>
  <si>
    <t>所在地_市区町村</t>
  </si>
  <si>
    <t>所在地_町字</t>
  </si>
  <si>
    <t>所在地_番地以下</t>
  </si>
  <si>
    <t>建物名等(方書)</t>
  </si>
  <si>
    <t>所在地_連結表記</t>
  </si>
  <si>
    <t>郵便番号</t>
  </si>
  <si>
    <t>電話番号</t>
  </si>
  <si>
    <t>更新日</t>
  </si>
  <si>
    <t>SG-412015-6E7FAF9B16FC424A81B0AD373DE199BB</t>
  </si>
  <si>
    <t>菊芋 味噌粕漬</t>
  </si>
  <si>
    <t>その美味しさ体に良し。緑豊かな自然に囲まれた富士町で採れた菊芋を使用し、無着色・無香料で、使う塩にもこだわりぬいて手作りした味噌粕漬。シャキシャキの歯触りと食感、余分なものを一切入れない素材の旨さをご賞味ください。</t>
  </si>
  <si>
    <t>株式会社 森の香菖蒲ご膳</t>
  </si>
  <si>
    <t>代表　佐保　和彦</t>
  </si>
  <si>
    <t>HP</t>
  </si>
  <si>
    <t>佐賀県</t>
  </si>
  <si>
    <t>佐賀市</t>
  </si>
  <si>
    <t>富士町大字関屋</t>
  </si>
  <si>
    <t>3798-33</t>
  </si>
  <si>
    <t>佐賀市富士町大字関屋3798-33</t>
  </si>
  <si>
    <t>840-0541</t>
  </si>
  <si>
    <t>0952-57-2011</t>
  </si>
  <si>
    <t>2024/1/29</t>
  </si>
  <si>
    <t>SG-412015-32d8e279-881f-5e80-5bf3-fd5674b6258b</t>
  </si>
  <si>
    <t>蒸し生姜シロップ/蒸し生姜シロップ濃味</t>
  </si>
  <si>
    <t>自然のやさしさがつまった万能シロップ。炭素じゅんかん農法で栽培した生姜を使用し、香料・着色料・保存料を一切含まない自然の美味しさそのままの、飲みやすい生姜シロップです。お湯、紅茶、お好みに合わせてお酒（焼酎、ジン、ウォッカ）等で割ってお召し上がりください。プリンのカラメルソースとしてもおいしくいただけます。濃味は生姜の風味をさらに濃く、レモン果汁も増量し、爽やかな飲み味に仕上げました。※炭素じゅんかん農法：化学肥料や農薬を使わず、SDGs（持続可能な開発目標）にも貢献する、自然にも人にもやさしい農法です。</t>
  </si>
  <si>
    <t>合同会社　友幸素舎</t>
  </si>
  <si>
    <t>代表　西原　幸一</t>
  </si>
  <si>
    <t>●友幸素舎ショッピングサイト●さが風土館 季楽●吉野麦米●味らん館●米菜クック</t>
  </si>
  <si>
    <t>久保田町大字新田</t>
  </si>
  <si>
    <t>740</t>
  </si>
  <si>
    <t>佐賀市久保田町大字新田740</t>
  </si>
  <si>
    <t>849-0203</t>
  </si>
  <si>
    <t>0952-68-4226</t>
  </si>
  <si>
    <t>SG-412015-bdd9d7e6-67c1-8a5e-ce14-fbdba0508595</t>
  </si>
  <si>
    <t>サルサ・ディ・ポモドーロ／光樹とまとジュース「しずくシリーズ」</t>
  </si>
  <si>
    <t>トマト本来の旨味が凝縮された逸品。農林水産大臣賞（最優秀賞）を平成27年１月に受賞した「光樹とまと」は、トマト本来の旨味、おいしさを徹底的に追求し、味で勝負の信念のもと栽培されているトマトです。光樹とまとの収穫時期は、１月から６月までの半年と限られます。年間を通じて光樹とまとの風味を味わってもらいたいとの想いから生まれたのが、光樹とまとを使用したジュース「しずくシリーズ」とトマトソース「サルサ・ディ・ポモドーロ」。どちらも、様々な加工所で度重なる施策を行いできあがった商品です。</t>
  </si>
  <si>
    <t>光樹とまと加工研究会</t>
  </si>
  <si>
    <t>代表　西村　洋介</t>
  </si>
  <si>
    <t>●ネット販売 光樹とまと●ネット販売 さがまちショップ●さが風土館 季楽●「道の駅」大和 そよかぜ館</t>
  </si>
  <si>
    <t>川副町大字鹿江</t>
  </si>
  <si>
    <t>230-4</t>
  </si>
  <si>
    <t>佐賀市川副町大字鹿江230-4</t>
  </si>
  <si>
    <t>840-2213</t>
  </si>
  <si>
    <t>0952-45-3405</t>
  </si>
  <si>
    <t>SG-412015-bd23b3eb-809e-b9f6-eb5d-db7e07618991</t>
  </si>
  <si>
    <t>寝る前に飲む甘ざけ</t>
  </si>
  <si>
    <t>米糀のある生活。「寝る前に飲む甘ざけ」は、黒糀菌を使用した甘酒に乳酸菌を加えることで、心地よい酸味があり、甘酒が苦手な方でも飲みやすくなりました。そのままはもちろん、冷凍してシャーベットとして食べるのもおすすめです。</t>
  </si>
  <si>
    <t>有限会社アサヒ・アグリ佐賀 みつせ村農園</t>
  </si>
  <si>
    <t>代表　藤野　兼治</t>
  </si>
  <si>
    <t>●いい・麺亭●ネット販売 みつせ村農園</t>
  </si>
  <si>
    <t>三瀬村杠</t>
  </si>
  <si>
    <t>1578</t>
  </si>
  <si>
    <t>佐賀市三瀬村杠1578</t>
  </si>
  <si>
    <t>842-0303</t>
  </si>
  <si>
    <t>0952-56-2813</t>
  </si>
  <si>
    <t>SG-412015-9083baed-fa9f-95be-f538-5c187da37485</t>
  </si>
  <si>
    <t>糀楽 ささっと甘酒／糀楽 ささっと糀／糀楽 ぱぱっと糀 しっとりパウダー</t>
  </si>
  <si>
    <t>米糀のある生活。「糀楽」シリーズは、すべて三瀬村産のお米が原料。蒸した米に麹菌をつけて発酵させた米糀の旨味を手軽にお楽しみいただけます。</t>
  </si>
  <si>
    <t>SG-412015-cc4bd8ed-b80b-0634-429e-4570f70fb893</t>
  </si>
  <si>
    <t>コロコロコロッケ</t>
  </si>
  <si>
    <t>米粉で広がる食生活。「コロコロコロッケ」は、卵の代わりに米粉を、小麦粉の代わりにポン菓子を使用しており、卵・小麦粉アレルギーをお持ちの方も安心して召し上がりいただけます。加熱後に冷凍しているため、電子レンジやオーブントースターで温めるだけで美味しくいただけます。</t>
  </si>
  <si>
    <t>SG-412015-0282585a-d11e-4a66-64d1-d9f74212cef7</t>
  </si>
  <si>
    <t>三瀬村産のお米100％の米粉製品。緑深い山間の村、三瀬村。凛とした空気と澄んだ水に恵まれた村で、豊かな自然は、美味しいお米を育んでいます。</t>
  </si>
  <si>
    <t>SG-412015-7a83fd94-2858-457c-510d-4f4f16fc79fa</t>
  </si>
  <si>
    <t>三瀬ぜんざい</t>
  </si>
  <si>
    <t>代々、三瀬村で農家を営み暮らしの中で祖母から母へ、母から子へと受け継いだ農家の素朴な「ぜんざい」の味を手軽に召し上がっていただけるように、水を加えてレンジで温めるだけの「三瀬ぜんざい」を作りました。まろやかな口当たりの三瀬の湧水を使用しています。</t>
  </si>
  <si>
    <t>SG-412015-e0c3fa69-cb33-5b4f-1e7e-ec7432c1cc2f</t>
  </si>
  <si>
    <t>つよし君の飲むトマト</t>
  </si>
  <si>
    <t>自然の恵みと完熟トマトの旨みをとじ込めたこだわりの味。ジュースは完熟したトマトのみを使った無添加で、トマトが苦手な方にも喜ばれています。</t>
  </si>
  <si>
    <t>合同会社 つよし君のお野菜畑</t>
  </si>
  <si>
    <t>代表　水田　強</t>
  </si>
  <si>
    <t>●JAファーマーズ Aコープ 街かど畑●JA産直 土の香なべしま●「道の駅」大和 そよかぜ館●コープさが新栄店●しゃくなげの里</t>
  </si>
  <si>
    <t>Facebook</t>
  </si>
  <si>
    <t>富士町大字市川</t>
  </si>
  <si>
    <t>701-1</t>
  </si>
  <si>
    <t>佐賀市富士町大字市川701-1</t>
  </si>
  <si>
    <t>840-0503</t>
  </si>
  <si>
    <t>0952-58-2966</t>
  </si>
  <si>
    <t>SG-412015-162c7047-2279-5aa3-c44c-57f0d3ef5272</t>
  </si>
  <si>
    <t>つよし君のトマトジャム ／ブルーベリージャム</t>
  </si>
  <si>
    <t>天山から、夏場も冷涼な緑の風が吹く中山間地、富士町市川地区。土づくりにこだわり、長い年月をかけて育んだこだわりの農地で、トマトやブルーベリーを栽培しています。ジャムは、酸味と甘味の絶妙なバランスが楽しめ、そのままはもちろん、ヨーグルトなどとの相性も抜群です。</t>
  </si>
  <si>
    <t>SG-412015-40850ebd-d882-ac81-945f-aa42b4cede3f</t>
  </si>
  <si>
    <t>はねにんにくオイル</t>
  </si>
  <si>
    <t>はねにんにくを使用した極上のガーリックオイル。自社農園で栽培したはねにんにくを使用し、ガーリックオイルにしました。独自の抽出方法により製造したはねにんにくオイルは、健康成分として近年注目されているアホエンを含んでおり、美味しいだけでなく、食べて健康になることをテーマに開発した商品です。平成28年３月には、日本マイクロソフト・博報堂などが主催する「おもてなしセレクション」を受賞しました。</t>
  </si>
  <si>
    <t>株式会社　はねにんにくファーム　えがちゃん農園</t>
  </si>
  <si>
    <t>代表　江口　啓子</t>
  </si>
  <si>
    <t>●佐賀玉屋●金立サービスエリア下り線●ネット販売 えがちゃん農園●ネット販売 さがまちショップ●さが風土館 季楽</t>
  </si>
  <si>
    <t>諸富町大字大堂</t>
  </si>
  <si>
    <t>1871-5</t>
  </si>
  <si>
    <t>佐賀市諸富町大字大堂1871-5</t>
  </si>
  <si>
    <t>840-2101</t>
  </si>
  <si>
    <t>0952-65-9691</t>
  </si>
  <si>
    <t>SG-412015-cefa6483-e392-5c75-cf95-d54f16cb4186</t>
  </si>
  <si>
    <t>三瀬高原が育んだ自然の味を毎日の食卓に。三瀬の農家が減農薬で丹精込めて作った米や柚子、青とうがらしを加工品に。やまびこみそは、三瀬産の米と佐賀県産大豆、３日間かけて種糀を丹念につけ、水切りや温度調節にこだわって作った糀を使用しています。ゆずこしょうは、三瀬の自然豊かな高冷地で育ったみずみずしい香り豊かな柚子と、辛さが際立つ青とうがらしを使用。どちらもミネラル豊富な天然塩を調合しています。</t>
  </si>
  <si>
    <t>三瀬村地場産品振興部会</t>
  </si>
  <si>
    <t>三瀬村三瀬</t>
  </si>
  <si>
    <t>1654-12</t>
  </si>
  <si>
    <t>佐賀市三瀬村三瀬1654-12</t>
  </si>
  <si>
    <t>842-0301</t>
  </si>
  <si>
    <t>0952-56-2350</t>
  </si>
  <si>
    <t>SG-412015-fb06d565-9efd-3624-72cb-714f3c9b0a8f</t>
  </si>
  <si>
    <t>菜種油 三吉</t>
  </si>
  <si>
    <t>自然が生きた安全で美味しい菜種油。下村ファームが作付した、佐賀市久保泉町産の菜種を100％使用し低温圧搾法を用いて搾油し、一番搾りのみを和紙と布により濾過し、自然のままを詰めた、安全で美味しい菜種油です。さっぱりした軽い油ですので、そのままドレッシングのベースにも使用できますし、炒め物や揚げ物等に使用しても脂っこくなくさっぱり美味しい料理に仕上がります。</t>
  </si>
  <si>
    <t>有限会社 下村ファーム</t>
  </si>
  <si>
    <t>代表　下村　幸蔵</t>
  </si>
  <si>
    <t>久保泉町大字下和泉</t>
  </si>
  <si>
    <t>2331</t>
  </si>
  <si>
    <t>佐賀市久保泉町大字下和泉2331</t>
  </si>
  <si>
    <t>849-0903</t>
  </si>
  <si>
    <t>0952-98-0009</t>
  </si>
  <si>
    <t>SG-412015-cecb6020-d96a-c19a-3002-23682a428394</t>
  </si>
  <si>
    <t>百姓品質 麦茶</t>
  </si>
  <si>
    <t>酵素栽培により育てた安全・安心な天然飲料の麦茶。こだわりの麦茶には、原料として使われることが珍しい二条大麦を使用しています。この二条大麦は佐賀県の特産品であり、イケマコがこだわる酵素栽培により育てたものです。香ばしい味わいとすっきりした飲み口で、人工的な保存料・甘味料など一切添加されていない安全・安心な天然飲料の麦茶です。ノンカフェインなので赤ちゃんからお年寄りまで安心して飲んでいただけます。※酵素栽培：酵素には植物が本来持っている自然の力を高める働きがあり、丈夫で強く育つことにより減農薬・減化学肥料を推進することができます。</t>
  </si>
  <si>
    <t>株式会社 イケマコ</t>
  </si>
  <si>
    <t>代表　池田　大志</t>
  </si>
  <si>
    <t>●㈲池田誠商店店舗●㈱イケマコ店舗●GOFUKU Local&amp;Gift●さが風土館 季楽</t>
  </si>
  <si>
    <t>川副町大字犬井道</t>
  </si>
  <si>
    <t>2345-5</t>
  </si>
  <si>
    <t>佐賀市川副町大字犬井道2345-5</t>
  </si>
  <si>
    <t>840-2212</t>
  </si>
  <si>
    <t>0952-45-0460</t>
  </si>
  <si>
    <t>SG-412015-ecba05b1-81f4-065d-2e12-e803348d5ba1</t>
  </si>
  <si>
    <t>苣木茶／苣木和紅茶</t>
  </si>
  <si>
    <t>昔ながらの素朴な味と山の香り 黄金色のお茶。天山山系、標高500ｍほどの山深い富士町苣木（ちやのき）地区は、付近に川が流れて霧がたち、虫も少なく農薬いらずの、お茶栽培に好条件の立地です。約60年前から先人達が開墾してきたお茶畑を受け継ぎ、農薬・添加物等を一切使用せず、自然農法にこだわり丹精込めて育てました。黄金色の昔ながらの素朴な味と山の香りをご堪能ください。</t>
  </si>
  <si>
    <t>苣木お茶倶楽部</t>
  </si>
  <si>
    <t>代表　山口　隆善</t>
  </si>
  <si>
    <t>富士町大字松瀬</t>
  </si>
  <si>
    <t>2618-152</t>
  </si>
  <si>
    <t>佐賀市富士町大字松瀬2618-152</t>
  </si>
  <si>
    <t>840-0515</t>
  </si>
  <si>
    <t>0952-51-0180</t>
  </si>
  <si>
    <t>SG-412015-d2913865-080e-47d3-c2c5-695ab2d60a88</t>
  </si>
  <si>
    <t>冷凍松梅ほし柿／冷凍松梅ほし柿 ギフト箱</t>
  </si>
  <si>
    <t>三百年前から続く伝統を守り、昔ながらのほし柿づくりを行っています。大和町松梅地区は九州でも有数のほし柿の産地です。繊細かつ丁寧な作業と手間ひまをかけて出来上がったほし柿を厳選し、一番美味しいときに急速冷凍しています。口に含むと、外側はもっちりとした食感で、中は柔らかくとてもジューシーな食べ心地です。食べるうちに、柿の濃厚な旨味が口いっぱいに広がります。凍ったままシャーベット感覚で食べるのもおすすめです。</t>
  </si>
  <si>
    <t>そよかぜ館 冷凍松梅ほし柿生産者グループ</t>
  </si>
  <si>
    <t>代表　田中　康俊</t>
  </si>
  <si>
    <t>大和町大字梅野</t>
  </si>
  <si>
    <t>805</t>
  </si>
  <si>
    <t>佐賀市大和町大字梅野805</t>
  </si>
  <si>
    <t>840-0203</t>
  </si>
  <si>
    <t>0952-64-2296</t>
  </si>
  <si>
    <t>SG-412015-ba6350df-9e46-a706-a61e-e6253557aa62</t>
  </si>
  <si>
    <t>ナチュドレ</t>
  </si>
  <si>
    <t>からだにやさしい食品添加物無添加のドレッシング。スローWORK大和では、障がいをお持ちの方々と一緒に、栽培期間中農薬を一切使用せずに、年間300種類の野菜を露地栽培しています。「ナチュドレ」は、有田町の「TIMER（タイマー）の宿」とのコラボ商品で、大地と太陽の恵みをたっぷり受けた自家栽培の野菜を使用した、食品添加物無添加のからだにやさしいドレッシングです。焦がした玉ねぎのコクとローズマリーの香りが特徴で、サラダだけでなく、ローストした肉や魚のカルパッチョにもよく合います。「かけるだけ」で、いつもの料理がワンランク上に仕上がります。令和２年１月には、JGAPの認証を取得し、持続可能な農業経営に取り組んでいます。</t>
  </si>
  <si>
    <t>特定非営利活動法人 スローＬＩＦＥ スローＷＯＲＫ大和</t>
  </si>
  <si>
    <t>代表　松本　康平</t>
  </si>
  <si>
    <t>●GOFUKU Local&amp;Gift●JONAI SQUARE●cafe pangaea●どんぐり村●小城鍋島家 Ten●さが風土館 季楽●Saga Smoothie●マキイ山荘通り店（福岡市）</t>
  </si>
  <si>
    <t>大和町東山田</t>
  </si>
  <si>
    <t>4474</t>
  </si>
  <si>
    <t>佐賀市大和町東山田4474</t>
  </si>
  <si>
    <t>840-0211</t>
  </si>
  <si>
    <t>0952-62-7133</t>
  </si>
  <si>
    <t>SG-412015-1146465f-7995-cacd-94ee-48d040ecbefc</t>
  </si>
  <si>
    <t>菊芋酢</t>
  </si>
  <si>
    <t>マイルドな酸味が特徴の菊芋のお酢。菊芋は、古くから健康食材として注目されていますが、保存が難しく、旬の時期にしか食べることができません。そこで、いつでも味わうことができるように、全国で初めて菊芋でお酢をつくりました。菊芋をお酢にすることで、飲むことはもちろん、さまざまな料理に活用できます。菊芋の搾り汁で酒を造り、お酢へと発酵させる二段階発酵で３か月かけて仕込むことで、アルギニン等のアミノ酸を黒酢並に多く含み、お酢の酸味もマイルドになっています。飲用には、原液を５～10倍程度に水で薄めてお飲みください。醤油と混ぜてポン酢にしたり、油を使用する料理の隠し味にしたりするのもおすすめです。</t>
  </si>
  <si>
    <t>特定非営利活動法人 元気・勇気・活気の会</t>
  </si>
  <si>
    <t>連絡先　井樋商店</t>
  </si>
  <si>
    <t>●(有)サガ・ビネガー●佐賀玉屋●わくわく広場モラージュ 佐賀店●さが風土館 季楽●さと山●コープさが新栄店</t>
  </si>
  <si>
    <t>巨勢町高尾</t>
  </si>
  <si>
    <t>338-24</t>
  </si>
  <si>
    <t>佐賀市巨勢町高尾338-24</t>
  </si>
  <si>
    <t>840-0007</t>
  </si>
  <si>
    <t>0952-22-1814</t>
  </si>
  <si>
    <t>SG-412015-9e28fec5-e289-04e7-dbc3-c07acb3cc120</t>
  </si>
  <si>
    <t>SAGA PARI NORI（醤油・唐辛子・梅・柚子）</t>
  </si>
  <si>
    <t>「SAGA PARI NORI」シリーズは長時間かけてゆっくり乾燥させた、パリッと食感の海苔製品です。油を一切使用しないのでヘルシーなスナック感覚で食べることができ、醤油味、唐辛子味、梅味、柚子味の４つのフレーバーから選べます。すべての商品において着色料、化学調味料、保存料等の添加物を使用していません。</t>
  </si>
  <si>
    <t>合同会社 佐賀市漁村女性の会</t>
  </si>
  <si>
    <t>代表　古川　由紀子</t>
  </si>
  <si>
    <t>●Sagair （サガエアー）●佐賀玉屋</t>
  </si>
  <si>
    <t>東与賀町大字田中</t>
  </si>
  <si>
    <t>1149-3</t>
  </si>
  <si>
    <t>佐賀市東与賀町大字田中1149-3</t>
  </si>
  <si>
    <t>840-2222</t>
  </si>
  <si>
    <t>0952-20-0760</t>
  </si>
  <si>
    <t>SG-412015-c94c2b40-c44f-388f-dfdf-a78b25e2735f</t>
  </si>
  <si>
    <t>うまかのり梅（ばい）</t>
  </si>
  <si>
    <t>添加物を使用しない、有明海の海苔の旨みを。平成16年にシーフード料理コンクールで農林水産大臣賞を受賞した「うまかのり梅」は良質な乾海苔と南高梅の佃煮で、海苔の滑らかさと梅の粒感のハーモニーを楽しめる贅沢なこだわりの逸品です。ご飯はもちろん、パスタのソース替わりにしたり、パンやピザに塗ったりと、調味料のように和洋様々な献立に応用できます。</t>
  </si>
  <si>
    <t>●まえうみ●さが風土館 季楽●佐賀玉屋●わくわく広場モラージュ 佐賀店</t>
  </si>
  <si>
    <t>アスパラ羊羹</t>
    <rPh sb="4" eb="6">
      <t>ヨウカン</t>
    </rPh>
    <phoneticPr fontId="1"/>
  </si>
  <si>
    <t>ほんのりアスパラ風味のようかん。久保田町で栽培した栄養豊富なアスパラガスをパウダーにして、羊羹に練り込みました。低脂肪でビタミン・ミネラルが豊富、食品添加物は不使用なので子どもから大人まで安心してお召し上がりいただけます。甘さ控えめでほんのりとしたアスパラ風味の羊羹は、お茶はもちろんコーヒーにも合うお菓子に仕上がっています。珍しいお土産としても好評です。</t>
    <rPh sb="8" eb="10">
      <t>フウミ</t>
    </rPh>
    <rPh sb="16" eb="20">
      <t>クボタチョウ</t>
    </rPh>
    <rPh sb="21" eb="23">
      <t>サイバイ</t>
    </rPh>
    <rPh sb="25" eb="27">
      <t>エイヨウ</t>
    </rPh>
    <rPh sb="27" eb="29">
      <t>ホウフ</t>
    </rPh>
    <rPh sb="45" eb="47">
      <t>ヨウカン</t>
    </rPh>
    <rPh sb="48" eb="49">
      <t>ネ</t>
    </rPh>
    <rPh sb="50" eb="51">
      <t>コ</t>
    </rPh>
    <rPh sb="56" eb="59">
      <t>テイシボウ</t>
    </rPh>
    <rPh sb="70" eb="72">
      <t>ホウフ</t>
    </rPh>
    <rPh sb="73" eb="75">
      <t>ショクヒン</t>
    </rPh>
    <rPh sb="75" eb="78">
      <t>テンカブツ</t>
    </rPh>
    <rPh sb="79" eb="82">
      <t>フシヨウ</t>
    </rPh>
    <rPh sb="85" eb="86">
      <t>コ</t>
    </rPh>
    <rPh sb="90" eb="92">
      <t>オトナ</t>
    </rPh>
    <rPh sb="94" eb="96">
      <t>アンシン</t>
    </rPh>
    <rPh sb="99" eb="100">
      <t>メ</t>
    </rPh>
    <rPh sb="101" eb="102">
      <t>ア</t>
    </rPh>
    <rPh sb="111" eb="112">
      <t>アマ</t>
    </rPh>
    <rPh sb="113" eb="114">
      <t>ヒカ</t>
    </rPh>
    <rPh sb="128" eb="130">
      <t>フウミ</t>
    </rPh>
    <rPh sb="131" eb="133">
      <t>ヨウカン</t>
    </rPh>
    <rPh sb="136" eb="137">
      <t>チャ</t>
    </rPh>
    <rPh sb="148" eb="149">
      <t>ア</t>
    </rPh>
    <rPh sb="151" eb="153">
      <t>カシ</t>
    </rPh>
    <rPh sb="154" eb="156">
      <t>シア</t>
    </rPh>
    <rPh sb="163" eb="164">
      <t>メズラ</t>
    </rPh>
    <rPh sb="167" eb="169">
      <t>ミヤゲ</t>
    </rPh>
    <rPh sb="173" eb="175">
      <t>コウヒョウ</t>
    </rPh>
    <phoneticPr fontId="1"/>
  </si>
  <si>
    <t>ゆっこ農園</t>
    <rPh sb="3" eb="5">
      <t>ノウエン</t>
    </rPh>
    <phoneticPr fontId="1"/>
  </si>
  <si>
    <t>代表　御厨　博昭</t>
    <rPh sb="0" eb="2">
      <t>ダイヒョウ</t>
    </rPh>
    <rPh sb="3" eb="5">
      <t>ミクリヤ</t>
    </rPh>
    <rPh sb="6" eb="7">
      <t>ヒロ</t>
    </rPh>
    <rPh sb="7" eb="8">
      <t>アキラ</t>
    </rPh>
    <phoneticPr fontId="1"/>
  </si>
  <si>
    <t>●「道の駅」大和 そよかぜ館</t>
    <phoneticPr fontId="1"/>
  </si>
  <si>
    <t>●しゃくなげの里●「道の駅」大和 そよかぜ館●JAファーマーズ Aコープ 街かど畑●JA産直 土の香なべしま●JA産直 土の香きんりゅう</t>
    <phoneticPr fontId="1"/>
  </si>
  <si>
    <t>●「道の駅」大和 そよかぜ館●JAファーマーズ Aコープ 街かど畑●味らん館●五ケ山豆腐</t>
    <rPh sb="34" eb="35">
      <t>アジ</t>
    </rPh>
    <rPh sb="37" eb="38">
      <t>カン</t>
    </rPh>
    <rPh sb="39" eb="42">
      <t>ゴカヤマ</t>
    </rPh>
    <rPh sb="42" eb="44">
      <t>ドウフ</t>
    </rPh>
    <phoneticPr fontId="1"/>
  </si>
  <si>
    <t>佐賀市</t>
    <phoneticPr fontId="1"/>
  </si>
  <si>
    <t>久保田町新田</t>
    <rPh sb="4" eb="5">
      <t>シン</t>
    </rPh>
    <rPh sb="5" eb="6">
      <t>タ</t>
    </rPh>
    <phoneticPr fontId="1"/>
  </si>
  <si>
    <t>佐賀市久保田町新田1781</t>
    <rPh sb="0" eb="3">
      <t>サガシ</t>
    </rPh>
    <rPh sb="7" eb="8">
      <t>シン</t>
    </rPh>
    <rPh sb="8" eb="9">
      <t>タ</t>
    </rPh>
    <phoneticPr fontId="1"/>
  </si>
  <si>
    <t>849-0203</t>
    <phoneticPr fontId="1"/>
  </si>
  <si>
    <t>0952-68-3934</t>
    <phoneticPr fontId="1"/>
  </si>
  <si>
    <t>http://www.facebook.com/ASUPARAOYJI/</t>
    <phoneticPr fontId="1"/>
  </si>
  <si>
    <t>●いい・麺亭●ネット販売 みつせ村農園</t>
    <phoneticPr fontId="1"/>
  </si>
  <si>
    <t>佐賀県</t>
    <phoneticPr fontId="1"/>
  </si>
  <si>
    <r>
      <rPr>
        <sz val="11"/>
        <rFont val="游ゴシック"/>
        <family val="3"/>
        <charset val="128"/>
        <scheme val="minor"/>
      </rPr>
      <t>みつせ村米麺</t>
    </r>
    <r>
      <rPr>
        <strike/>
        <sz val="11"/>
        <rFont val="游ゴシック"/>
        <family val="3"/>
        <charset val="128"/>
        <scheme val="minor"/>
      </rPr>
      <t xml:space="preserve"> </t>
    </r>
    <phoneticPr fontId="1"/>
  </si>
  <si>
    <t>三瀬やまびこ米みそ／ゆずこしょう（青）</t>
    <rPh sb="0" eb="2">
      <t>ミツセ</t>
    </rPh>
    <rPh sb="6" eb="7">
      <t>コメ</t>
    </rPh>
    <phoneticPr fontId="1"/>
  </si>
  <si>
    <r>
      <t>● 森の香 菖蒲ご膳●JAファーマーズ Aコープ 街かど畑●「道の駅」大和　そよかぜ館●しゃくなげの里</t>
    </r>
    <r>
      <rPr>
        <sz val="11"/>
        <rFont val="游ゴシック"/>
        <family val="3"/>
        <charset val="128"/>
        <scheme val="minor"/>
      </rPr>
      <t>●ネット販売 さがまちショップ</t>
    </r>
    <rPh sb="55" eb="57">
      <t>ハンバイ</t>
    </rPh>
    <phoneticPr fontId="1"/>
  </si>
  <si>
    <r>
      <rPr>
        <strike/>
        <sz val="11"/>
        <rFont val="游ゴシック"/>
        <family val="3"/>
        <charset val="128"/>
        <scheme val="minor"/>
      </rPr>
      <t>●</t>
    </r>
    <r>
      <rPr>
        <sz val="11"/>
        <rFont val="游ゴシック"/>
        <family val="3"/>
        <charset val="128"/>
        <scheme val="minor"/>
      </rPr>
      <t>吉野麦米●「道の駅」大和 そよかぜ館●JAファーマーズ  Aコープ  街かど畑●JA産直 土の香なべしま●JA産直 土の香きんりゅう●しゃくなげの里●アスタラビスタ 吉野ヶ里店　　</t>
    </r>
    <phoneticPr fontId="1"/>
  </si>
  <si>
    <r>
      <t>●さざんか千坊館●わくわく広場 モラージュ佐賀店</t>
    </r>
    <r>
      <rPr>
        <strike/>
        <sz val="11"/>
        <rFont val="游ゴシック"/>
        <family val="3"/>
        <charset val="128"/>
        <scheme val="minor"/>
      </rPr>
      <t>●</t>
    </r>
    <r>
      <rPr>
        <sz val="11"/>
        <rFont val="游ゴシック"/>
        <family val="3"/>
        <charset val="128"/>
        <scheme val="minor"/>
      </rPr>
      <t>吉野麦米●さが風土館 季楽</t>
    </r>
    <rPh sb="13" eb="15">
      <t>ヒロバ</t>
    </rPh>
    <rPh sb="21" eb="23">
      <t>サガ</t>
    </rPh>
    <rPh sb="23" eb="24">
      <t>テン</t>
    </rPh>
    <phoneticPr fontId="1"/>
  </si>
  <si>
    <r>
      <t>代表　</t>
    </r>
    <r>
      <rPr>
        <sz val="11"/>
        <rFont val="游ゴシック"/>
        <family val="3"/>
        <charset val="128"/>
        <scheme val="minor"/>
      </rPr>
      <t>川﨑　淳子</t>
    </r>
    <rPh sb="3" eb="5">
      <t>カワサキ</t>
    </rPh>
    <rPh sb="6" eb="8">
      <t>ジュンコ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</si>
</sst>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sz val="11"/>
      <color rgb="FF002060"/>
      <name val="游ゴシック"/>
      <family val="2"/>
      <charset val="128"/>
      <scheme val="minor"/>
    </font>
    <font>
      <sz val="11"/>
      <name val="游ゴシック"/>
      <family val="2"/>
      <charset val="128"/>
      <scheme val="minor"/>
    </font>
    <font>
      <sz val="11"/>
      <name val="游ゴシック"/>
      <family val="3"/>
      <charset val="128"/>
      <scheme val="minor"/>
    </font>
    <font>
      <sz val="11"/>
      <color theme="10"/>
      <name val="游ゴシック"/>
      <family val="2"/>
      <charset val="128"/>
      <scheme val="minor"/>
    </font>
    <font>
      <u/>
      <sz val="11"/>
      <name val="游ゴシック"/>
      <family val="3"/>
      <charset val="128"/>
      <scheme val="minor"/>
    </font>
    <font>
      <strike/>
      <sz val="11"/>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1">
    <border>
      <left/>
      <right/>
      <top/>
      <bottom/>
      <diagonal/>
    </border>
  </borders>
  <cellStyleXfs count="2">
    <xf numFmtId="0" fontId="0" fillId="0" borderId="0">
      <alignment vertical="center"/>
    </xf>
    <xf numFmtId="0" fontId="5" fillId="0" borderId="0" applyFill="0" applyBorder="0" applyAlignment="0" applyProtection="0">
      <alignment vertical="center"/>
    </xf>
  </cellStyleXfs>
  <cellXfs count="18">
    <xf numFmtId="0" fontId="0" fillId="0" borderId="0" xfId="0">
      <alignment vertical="center"/>
    </xf>
    <xf numFmtId="49" fontId="0" fillId="0" borderId="0" xfId="0" applyNumberFormat="1">
      <alignment vertical="center"/>
    </xf>
    <xf numFmtId="49" fontId="2" fillId="2" borderId="0" xfId="0" applyNumberFormat="1" applyFont="1" applyFill="1">
      <alignment vertical="center"/>
    </xf>
    <xf numFmtId="49" fontId="0" fillId="0" borderId="0" xfId="0" applyNumberFormat="1" applyFill="1">
      <alignment vertical="center"/>
    </xf>
    <xf numFmtId="0" fontId="0" fillId="0" borderId="0" xfId="0" applyFill="1">
      <alignment vertical="center"/>
    </xf>
    <xf numFmtId="0" fontId="3" fillId="0" borderId="0" xfId="1" applyFont="1">
      <alignment vertical="center"/>
    </xf>
    <xf numFmtId="0" fontId="3" fillId="0" borderId="0" xfId="1" applyNumberFormat="1" applyFont="1">
      <alignment vertical="center"/>
    </xf>
    <xf numFmtId="0" fontId="0" fillId="0" borderId="0" xfId="0" applyNumberFormat="1">
      <alignment vertical="center"/>
    </xf>
    <xf numFmtId="49" fontId="3" fillId="0" borderId="0" xfId="0" applyNumberFormat="1" applyFont="1" applyFill="1">
      <alignment vertical="center"/>
    </xf>
    <xf numFmtId="0" fontId="4" fillId="0" borderId="0" xfId="0" applyFont="1" applyFill="1">
      <alignment vertical="center"/>
    </xf>
    <xf numFmtId="49" fontId="4" fillId="0" borderId="0" xfId="0" applyNumberFormat="1" applyFont="1" applyFill="1">
      <alignment vertical="center"/>
    </xf>
    <xf numFmtId="0" fontId="6" fillId="0" borderId="0" xfId="1" applyFont="1" applyFill="1">
      <alignment vertical="center"/>
    </xf>
    <xf numFmtId="0" fontId="4" fillId="0" borderId="0" xfId="1" applyFont="1" applyFill="1">
      <alignment vertical="center"/>
    </xf>
    <xf numFmtId="0" fontId="4" fillId="0" borderId="0" xfId="0" applyFont="1" applyFill="1" applyAlignment="1">
      <alignment horizontal="left" vertical="center"/>
    </xf>
    <xf numFmtId="56" fontId="4" fillId="0" borderId="0" xfId="0" applyNumberFormat="1" applyFont="1" applyFill="1">
      <alignment vertical="center"/>
    </xf>
    <xf numFmtId="49" fontId="4" fillId="0" borderId="0" xfId="0" applyNumberFormat="1" applyFont="1">
      <alignment vertical="center"/>
    </xf>
    <xf numFmtId="49" fontId="3" fillId="2" borderId="0" xfId="0" applyNumberFormat="1" applyFont="1" applyFill="1">
      <alignment vertical="center"/>
    </xf>
    <xf numFmtId="49" fontId="4" fillId="2" borderId="0" xfId="0" applyNumberFormat="1" applyFont="1" applyFill="1">
      <alignment vertical="center"/>
    </xf>
  </cellXfs>
  <cellStyles count="2">
    <cellStyle name="ハイパーリンク" xfId="1" builtinId="8" customBuiltin="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orage.googleapis.com/storage.openphoto.jp/photos/93/thumbnail/RzddSsMMctSIRiEFVAREXhc39QMG652TIY3xvsCU.png" TargetMode="External"/><Relationship Id="rId2" Type="http://schemas.openxmlformats.org/officeDocument/2006/relationships/hyperlink" Target="https://storage.googleapis.com/storage.openphoto.jp/photos/93/thumbnail/NslNUtOq1QwHD1iwpS4Qk1si6aKs0pUAMZWafhVp.jpg" TargetMode="External"/><Relationship Id="rId1" Type="http://schemas.openxmlformats.org/officeDocument/2006/relationships/hyperlink" Target="http://www.facebook.com/ASUPARAOYJI/" TargetMode="External"/><Relationship Id="rId6" Type="http://schemas.openxmlformats.org/officeDocument/2006/relationships/printerSettings" Target="../printerSettings/printerSettings1.bin"/><Relationship Id="rId5" Type="http://schemas.openxmlformats.org/officeDocument/2006/relationships/hyperlink" Target="=HYPERLINK(%22" TargetMode="External"/><Relationship Id="rId4" Type="http://schemas.openxmlformats.org/officeDocument/2006/relationships/hyperlink" Target="=HYPERLINK(%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Y22"/>
  <sheetViews>
    <sheetView tabSelected="1" zoomScaleNormal="100" workbookViewId="0">
      <pane ySplit="1" topLeftCell="A2" activePane="bottomLeft" state="frozen"/>
      <selection pane="bottomLeft" activeCell="A2" sqref="A2"/>
    </sheetView>
  </sheetViews>
  <sheetFormatPr defaultRowHeight="18.75" x14ac:dyDescent="0.4"/>
  <cols>
    <col min="1" max="1" width="45.25" customWidth="1"/>
    <col min="2" max="2" width="63" customWidth="1"/>
    <col min="3" max="4" width="6.625" customWidth="1"/>
    <col min="5" max="5" width="255.625" bestFit="1" customWidth="1"/>
    <col min="7" max="7" width="53.625" bestFit="1" customWidth="1"/>
    <col min="8" max="8" width="31.75" customWidth="1"/>
    <col min="9" max="9" width="151" customWidth="1"/>
    <col min="10" max="10" width="9.75" bestFit="1" customWidth="1"/>
    <col min="11" max="11" width="77" bestFit="1" customWidth="1"/>
    <col min="12" max="14" width="5.25" bestFit="1" customWidth="1"/>
    <col min="15" max="15" width="77" bestFit="1" customWidth="1"/>
    <col min="16" max="16" width="37.125" customWidth="1"/>
    <col min="17" max="18" width="16.25" bestFit="1" customWidth="1"/>
    <col min="19" max="19" width="19.25" bestFit="1" customWidth="1"/>
    <col min="20" max="20" width="16.25" bestFit="1" customWidth="1"/>
    <col min="21" max="21" width="14.75" bestFit="1" customWidth="1"/>
    <col min="22" max="22" width="30.125" bestFit="1" customWidth="1"/>
    <col min="23" max="23" width="9.375" bestFit="1" customWidth="1"/>
    <col min="24" max="24" width="13.625" bestFit="1" customWidth="1"/>
    <col min="25" max="25" width="10.25" bestFit="1" customWidth="1"/>
  </cols>
  <sheetData>
    <row r="1" spans="1:25" x14ac:dyDescent="0.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x14ac:dyDescent="0.4">
      <c r="A2" s="3" t="s">
        <v>25</v>
      </c>
      <c r="B2" s="2" t="s">
        <v>26</v>
      </c>
      <c r="E2" s="1" t="s">
        <v>27</v>
      </c>
      <c r="G2" s="1" t="s">
        <v>28</v>
      </c>
      <c r="H2" s="3" t="s">
        <v>29</v>
      </c>
      <c r="I2" s="8" t="s">
        <v>212</v>
      </c>
      <c r="J2" s="1" t="s">
        <v>30</v>
      </c>
      <c r="K2" s="1" t="str">
        <f>HYPERLINK("#", "https://ksaho3.wixsite.com/syobu")</f>
        <v>https://ksaho3.wixsite.com/syobu</v>
      </c>
      <c r="O2" s="6" t="str">
        <f>HYPERLINK("#", "https://storage.googleapis.com/storage.openphoto.jp/photos/93/eyecatch/RzddSsMMctSIRiEFVAREXhc39QMG652TIY3xvsCU.png")</f>
        <v>https://storage.googleapis.com/storage.openphoto.jp/photos/93/eyecatch/RzddSsMMctSIRiEFVAREXhc39QMG652TIY3xvsCU.png</v>
      </c>
      <c r="Q2" s="1" t="s">
        <v>31</v>
      </c>
      <c r="R2" s="1" t="s">
        <v>32</v>
      </c>
      <c r="S2" s="1" t="s">
        <v>33</v>
      </c>
      <c r="T2" s="1" t="s">
        <v>34</v>
      </c>
      <c r="V2" s="1" t="s">
        <v>35</v>
      </c>
      <c r="W2" s="1" t="s">
        <v>36</v>
      </c>
      <c r="X2" s="1" t="s">
        <v>37</v>
      </c>
      <c r="Y2" s="1" t="s">
        <v>38</v>
      </c>
    </row>
    <row r="3" spans="1:25" x14ac:dyDescent="0.4">
      <c r="A3" s="3" t="s">
        <v>39</v>
      </c>
      <c r="B3" s="2" t="s">
        <v>40</v>
      </c>
      <c r="E3" s="1" t="s">
        <v>41</v>
      </c>
      <c r="G3" s="1" t="s">
        <v>42</v>
      </c>
      <c r="H3" s="3" t="s">
        <v>43</v>
      </c>
      <c r="I3" s="10" t="s">
        <v>44</v>
      </c>
      <c r="J3" s="1" t="s">
        <v>30</v>
      </c>
      <c r="K3" s="1" t="str">
        <f>HYPERLINK("#", "https://yukousosya.official.ec/")</f>
        <v>https://yukousosya.official.ec/</v>
      </c>
      <c r="O3" s="6" t="str">
        <f>HYPERLINK("#", "https://storage.googleapis.com/storage.openphoto.jp/photos/93/thumbnail/BdEOUq6fuWFNlnJdrrwobqPfPhUEodV7zO6n99h7.png")</f>
        <v>https://storage.googleapis.com/storage.openphoto.jp/photos/93/thumbnail/BdEOUq6fuWFNlnJdrrwobqPfPhUEodV7zO6n99h7.png</v>
      </c>
      <c r="Q3" s="1" t="s">
        <v>31</v>
      </c>
      <c r="R3" s="1" t="s">
        <v>32</v>
      </c>
      <c r="S3" s="1" t="s">
        <v>45</v>
      </c>
      <c r="T3" s="1" t="s">
        <v>46</v>
      </c>
      <c r="V3" s="1" t="s">
        <v>47</v>
      </c>
      <c r="W3" s="1" t="s">
        <v>48</v>
      </c>
      <c r="X3" s="1" t="s">
        <v>49</v>
      </c>
      <c r="Y3" s="1" t="s">
        <v>38</v>
      </c>
    </row>
    <row r="4" spans="1:25" x14ac:dyDescent="0.4">
      <c r="A4" s="3" t="s">
        <v>50</v>
      </c>
      <c r="B4" s="2" t="s">
        <v>51</v>
      </c>
      <c r="E4" s="1" t="s">
        <v>52</v>
      </c>
      <c r="G4" s="1" t="s">
        <v>53</v>
      </c>
      <c r="H4" s="3" t="s">
        <v>54</v>
      </c>
      <c r="I4" s="10" t="s">
        <v>55</v>
      </c>
      <c r="J4" s="1" t="s">
        <v>30</v>
      </c>
      <c r="K4" s="1" t="str">
        <f>HYPERLINK("#", "https://www.koujutomato.jp/")</f>
        <v>https://www.koujutomato.jp/</v>
      </c>
      <c r="O4" s="6" t="str">
        <f>HYPERLINK("#", "https://storage.googleapis.com/storage.openphoto.jp/photos/93/thumbnail/4Oa9tm6gTz2tMcSGopD2sZqB4g45lp8Gx34DgFfy.jpg")</f>
        <v>https://storage.googleapis.com/storage.openphoto.jp/photos/93/thumbnail/4Oa9tm6gTz2tMcSGopD2sZqB4g45lp8Gx34DgFfy.jpg</v>
      </c>
      <c r="Q4" s="1" t="s">
        <v>31</v>
      </c>
      <c r="R4" s="1" t="s">
        <v>32</v>
      </c>
      <c r="S4" s="1" t="s">
        <v>56</v>
      </c>
      <c r="T4" s="1" t="s">
        <v>57</v>
      </c>
      <c r="V4" s="1" t="s">
        <v>58</v>
      </c>
      <c r="W4" s="1" t="s">
        <v>59</v>
      </c>
      <c r="X4" s="1" t="s">
        <v>60</v>
      </c>
      <c r="Y4" s="1" t="s">
        <v>38</v>
      </c>
    </row>
    <row r="5" spans="1:25" x14ac:dyDescent="0.4">
      <c r="A5" s="3" t="s">
        <v>61</v>
      </c>
      <c r="B5" s="2" t="s">
        <v>62</v>
      </c>
      <c r="E5" s="1" t="s">
        <v>63</v>
      </c>
      <c r="G5" s="1" t="s">
        <v>64</v>
      </c>
      <c r="H5" s="3" t="s">
        <v>65</v>
      </c>
      <c r="I5" s="10" t="s">
        <v>66</v>
      </c>
      <c r="J5" s="1" t="s">
        <v>30</v>
      </c>
      <c r="K5" s="1" t="str">
        <f>HYPERLINK("#", "https://www.mituse.net/")</f>
        <v>https://www.mituse.net/</v>
      </c>
      <c r="O5" s="7" t="str">
        <f>HYPERLINK("#", "https://storage.googleapis.com/storage.openphoto.jp/photos/93/thumbnail/YuEMKzX3gjdIvEkpum6XkV5tbzIvwhP8XCUytIPR.png")</f>
        <v>https://storage.googleapis.com/storage.openphoto.jp/photos/93/thumbnail/YuEMKzX3gjdIvEkpum6XkV5tbzIvwhP8XCUytIPR.png</v>
      </c>
      <c r="Q5" s="1" t="s">
        <v>31</v>
      </c>
      <c r="R5" s="1" t="s">
        <v>32</v>
      </c>
      <c r="S5" s="1" t="s">
        <v>67</v>
      </c>
      <c r="T5" s="1" t="s">
        <v>68</v>
      </c>
      <c r="V5" s="1" t="s">
        <v>69</v>
      </c>
      <c r="W5" s="1" t="s">
        <v>70</v>
      </c>
      <c r="X5" s="1" t="s">
        <v>71</v>
      </c>
      <c r="Y5" s="1" t="s">
        <v>38</v>
      </c>
    </row>
    <row r="6" spans="1:25" x14ac:dyDescent="0.4">
      <c r="A6" s="3" t="s">
        <v>72</v>
      </c>
      <c r="B6" s="2" t="s">
        <v>73</v>
      </c>
      <c r="E6" s="1" t="s">
        <v>74</v>
      </c>
      <c r="G6" s="1" t="s">
        <v>64</v>
      </c>
      <c r="H6" s="3" t="s">
        <v>65</v>
      </c>
      <c r="I6" s="10" t="s">
        <v>208</v>
      </c>
      <c r="J6" s="1" t="s">
        <v>30</v>
      </c>
      <c r="K6" s="1" t="str">
        <f>HYPERLINK("#", "https://www.mituse.net/")</f>
        <v>https://www.mituse.net/</v>
      </c>
      <c r="O6" s="6" t="str">
        <f>HYPERLINK("#", "https://storage.googleapis.com/storage.openphoto.jp/photos/93/eyecatch/NslNUtOq1QwHD1iwpS4Qk1si6aKs0pUAMZWafhVp.jpg")</f>
        <v>https://storage.googleapis.com/storage.openphoto.jp/photos/93/eyecatch/NslNUtOq1QwHD1iwpS4Qk1si6aKs0pUAMZWafhVp.jpg</v>
      </c>
      <c r="Q6" s="1" t="s">
        <v>31</v>
      </c>
      <c r="R6" s="1" t="s">
        <v>32</v>
      </c>
      <c r="S6" s="1" t="s">
        <v>67</v>
      </c>
      <c r="T6" s="1" t="s">
        <v>68</v>
      </c>
      <c r="V6" s="1" t="s">
        <v>69</v>
      </c>
      <c r="W6" s="1" t="s">
        <v>70</v>
      </c>
      <c r="X6" s="1" t="s">
        <v>71</v>
      </c>
      <c r="Y6" s="1" t="s">
        <v>38</v>
      </c>
    </row>
    <row r="7" spans="1:25" x14ac:dyDescent="0.4">
      <c r="A7" s="3" t="s">
        <v>75</v>
      </c>
      <c r="B7" s="2" t="s">
        <v>76</v>
      </c>
      <c r="E7" s="1" t="s">
        <v>77</v>
      </c>
      <c r="G7" s="1" t="s">
        <v>64</v>
      </c>
      <c r="H7" s="3" t="s">
        <v>65</v>
      </c>
      <c r="I7" s="10" t="s">
        <v>66</v>
      </c>
      <c r="J7" s="1" t="s">
        <v>30</v>
      </c>
      <c r="K7" s="1" t="str">
        <f>HYPERLINK("#", "https://www.mituse.net/")</f>
        <v>https://www.mituse.net/</v>
      </c>
      <c r="O7" s="6" t="str">
        <f>HYPERLINK("#", "https://storage.googleapis.com/storage.openphoto.jp/photos/93/thumbnail/vGqUtKmgUoEqhrVvMbYcNLI7mksEjG4SYUWfxThZ.png")</f>
        <v>https://storage.googleapis.com/storage.openphoto.jp/photos/93/thumbnail/vGqUtKmgUoEqhrVvMbYcNLI7mksEjG4SYUWfxThZ.png</v>
      </c>
      <c r="Q7" s="1" t="s">
        <v>31</v>
      </c>
      <c r="R7" s="1" t="s">
        <v>32</v>
      </c>
      <c r="S7" s="1" t="s">
        <v>67</v>
      </c>
      <c r="T7" s="1" t="s">
        <v>68</v>
      </c>
      <c r="V7" s="1" t="s">
        <v>69</v>
      </c>
      <c r="W7" s="1" t="s">
        <v>70</v>
      </c>
      <c r="X7" s="1" t="s">
        <v>71</v>
      </c>
      <c r="Y7" s="1" t="s">
        <v>38</v>
      </c>
    </row>
    <row r="8" spans="1:25" s="4" customFormat="1" x14ac:dyDescent="0.4">
      <c r="A8" s="3" t="s">
        <v>78</v>
      </c>
      <c r="B8" s="16" t="s">
        <v>210</v>
      </c>
      <c r="E8" s="3" t="s">
        <v>79</v>
      </c>
      <c r="G8" s="3" t="s">
        <v>64</v>
      </c>
      <c r="H8" s="3" t="s">
        <v>65</v>
      </c>
      <c r="I8" s="10" t="s">
        <v>66</v>
      </c>
      <c r="J8" s="3" t="s">
        <v>30</v>
      </c>
      <c r="K8" s="3" t="str">
        <f>HYPERLINK("#", "https://www.mituse.net/")</f>
        <v>https://www.mituse.net/</v>
      </c>
      <c r="O8" s="5" t="str">
        <f>HYPERLINK("#", "https://storage.googleapis.com/storage.openphoto.jp/photos/93/eyecatch/CferCchQ6z4xioGTTifeLt45Y6RmzUfldJ0EpD4E.jpg")</f>
        <v>https://storage.googleapis.com/storage.openphoto.jp/photos/93/eyecatch/CferCchQ6z4xioGTTifeLt45Y6RmzUfldJ0EpD4E.jpg</v>
      </c>
      <c r="Q8" s="3" t="s">
        <v>31</v>
      </c>
      <c r="R8" s="3" t="s">
        <v>32</v>
      </c>
      <c r="S8" s="3" t="s">
        <v>67</v>
      </c>
      <c r="T8" s="3" t="s">
        <v>68</v>
      </c>
      <c r="V8" s="3" t="s">
        <v>69</v>
      </c>
      <c r="W8" s="3" t="s">
        <v>70</v>
      </c>
      <c r="X8" s="3" t="s">
        <v>71</v>
      </c>
      <c r="Y8" s="3" t="s">
        <v>38</v>
      </c>
    </row>
    <row r="9" spans="1:25" x14ac:dyDescent="0.4">
      <c r="A9" s="3" t="s">
        <v>80</v>
      </c>
      <c r="B9" s="2" t="s">
        <v>81</v>
      </c>
      <c r="E9" s="1" t="s">
        <v>82</v>
      </c>
      <c r="G9" s="1" t="s">
        <v>64</v>
      </c>
      <c r="H9" s="3" t="s">
        <v>65</v>
      </c>
      <c r="I9" s="10" t="s">
        <v>66</v>
      </c>
      <c r="J9" s="1" t="s">
        <v>30</v>
      </c>
      <c r="K9" s="1" t="str">
        <f>HYPERLINK("#", "https://www.mituse.net/")</f>
        <v>https://www.mituse.net/</v>
      </c>
      <c r="O9" s="5" t="str">
        <f>HYPERLINK("#", "https://storage.googleapis.com/storage.openphoto.jp/photos/93/thumbnail/8CS07b1lA8LYJGkpafuLaQkFSvBokhMqI19yvmVu.png")</f>
        <v>https://storage.googleapis.com/storage.openphoto.jp/photos/93/thumbnail/8CS07b1lA8LYJGkpafuLaQkFSvBokhMqI19yvmVu.png</v>
      </c>
      <c r="Q9" s="1" t="s">
        <v>31</v>
      </c>
      <c r="R9" s="1" t="s">
        <v>32</v>
      </c>
      <c r="S9" s="1" t="s">
        <v>67</v>
      </c>
      <c r="T9" s="1" t="s">
        <v>68</v>
      </c>
      <c r="V9" s="1" t="s">
        <v>69</v>
      </c>
      <c r="W9" s="1" t="s">
        <v>70</v>
      </c>
      <c r="X9" s="1" t="s">
        <v>71</v>
      </c>
      <c r="Y9" s="1" t="s">
        <v>38</v>
      </c>
    </row>
    <row r="10" spans="1:25" x14ac:dyDescent="0.4">
      <c r="A10" s="3" t="s">
        <v>83</v>
      </c>
      <c r="B10" s="2" t="s">
        <v>84</v>
      </c>
      <c r="E10" s="1" t="s">
        <v>85</v>
      </c>
      <c r="G10" s="1" t="s">
        <v>86</v>
      </c>
      <c r="H10" s="3" t="s">
        <v>87</v>
      </c>
      <c r="I10" s="10" t="s">
        <v>88</v>
      </c>
      <c r="J10" s="1" t="s">
        <v>89</v>
      </c>
      <c r="K10" s="1" t="str">
        <f>HYPERLINK("#", "https://ja-jp.facebook.com/pages/category/Agricultural-Service/%E3%81%A4%E3%82%88%E3%81%97%E3%81%8F%E3%82%93%E3%81%AE%E3%81%8A%E9%87%8E%E8%8F%9C%E7%95%91-425292040986968/")</f>
        <v>https://ja-jp.facebook.com/pages/category/Agricultural-Service/%E3%81%A4%E3%82%88%E3%81%97%E3%81%8F%E3%82%93%E3%81%AE%E3%81%8A%E9%87%8E%E8%8F%9C%E7%95%91-425292040986968/</v>
      </c>
      <c r="O10" s="7" t="str">
        <f>HYPERLINK("#", "https://storage.googleapis.com/storage.openphoto.jp/photos/93/thumbnail/O1J9Iadt81vRaDTMW8bxTdtAJ0GgLAF9n1CyQIUf.png")</f>
        <v>https://storage.googleapis.com/storage.openphoto.jp/photos/93/thumbnail/O1J9Iadt81vRaDTMW8bxTdtAJ0GgLAF9n1CyQIUf.png</v>
      </c>
      <c r="Q10" s="1" t="s">
        <v>31</v>
      </c>
      <c r="R10" s="1" t="s">
        <v>32</v>
      </c>
      <c r="S10" s="1" t="s">
        <v>90</v>
      </c>
      <c r="T10" s="1" t="s">
        <v>91</v>
      </c>
      <c r="V10" s="1" t="s">
        <v>92</v>
      </c>
      <c r="W10" s="1" t="s">
        <v>93</v>
      </c>
      <c r="X10" s="1" t="s">
        <v>94</v>
      </c>
      <c r="Y10" s="1" t="s">
        <v>38</v>
      </c>
    </row>
    <row r="11" spans="1:25" x14ac:dyDescent="0.4">
      <c r="A11" s="3" t="s">
        <v>95</v>
      </c>
      <c r="B11" s="2" t="s">
        <v>96</v>
      </c>
      <c r="E11" s="1" t="s">
        <v>97</v>
      </c>
      <c r="G11" s="1" t="s">
        <v>86</v>
      </c>
      <c r="H11" s="3" t="s">
        <v>87</v>
      </c>
      <c r="I11" s="10" t="s">
        <v>88</v>
      </c>
      <c r="J11" s="1" t="s">
        <v>89</v>
      </c>
      <c r="K11" s="1" t="str">
        <f>HYPERLINK("#", "https://ja-jp.facebook.com/pages/category/Agricultural-Service/%E3%81%A4%E3%82%88%E3%81%97%E3%81%8F%E3%82%93%E3%81%AE%E3%81%8A%E9%87%8E%E8%8F%9C%E7%95%91-425292040986968/")</f>
        <v>https://ja-jp.facebook.com/pages/category/Agricultural-Service/%E3%81%A4%E3%82%88%E3%81%97%E3%81%8F%E3%82%93%E3%81%AE%E3%81%8A%E9%87%8E%E8%8F%9C%E7%95%91-425292040986968/</v>
      </c>
      <c r="O11" s="7" t="str">
        <f>HYPERLINK("#", "https://storage.googleapis.com/storage.openphoto.jp/photos/93/thumbnail/D8DRe9YvbGg3Cx14CKAfgT3dxeB5RQJvFPua3HL2.jpg")</f>
        <v>https://storage.googleapis.com/storage.openphoto.jp/photos/93/thumbnail/D8DRe9YvbGg3Cx14CKAfgT3dxeB5RQJvFPua3HL2.jpg</v>
      </c>
      <c r="Q11" s="1" t="s">
        <v>31</v>
      </c>
      <c r="R11" s="1" t="s">
        <v>32</v>
      </c>
      <c r="S11" s="1" t="s">
        <v>90</v>
      </c>
      <c r="T11" s="1" t="s">
        <v>91</v>
      </c>
      <c r="V11" s="1" t="s">
        <v>92</v>
      </c>
      <c r="W11" s="1" t="s">
        <v>93</v>
      </c>
      <c r="X11" s="1" t="s">
        <v>94</v>
      </c>
      <c r="Y11" s="1" t="s">
        <v>38</v>
      </c>
    </row>
    <row r="12" spans="1:25" x14ac:dyDescent="0.4">
      <c r="A12" s="3" t="s">
        <v>98</v>
      </c>
      <c r="B12" s="2" t="s">
        <v>99</v>
      </c>
      <c r="E12" s="1" t="s">
        <v>100</v>
      </c>
      <c r="G12" s="1" t="s">
        <v>101</v>
      </c>
      <c r="H12" s="3" t="s">
        <v>102</v>
      </c>
      <c r="I12" s="10" t="s">
        <v>103</v>
      </c>
      <c r="J12" s="1" t="s">
        <v>30</v>
      </c>
      <c r="K12" s="1" t="str">
        <f>HYPERLINK("#", "http://egachan-nouen.com/")</f>
        <v>http://egachan-nouen.com/</v>
      </c>
      <c r="O12" s="7" t="str">
        <f>HYPERLINK("#", "https://storage.googleapis.com/storage.openphoto.jp/photos/93/thumbnail/SgTMjN1MkRpzc5cj7QC8Skwysi0dApkNemaKr4Bv.jpg")</f>
        <v>https://storage.googleapis.com/storage.openphoto.jp/photos/93/thumbnail/SgTMjN1MkRpzc5cj7QC8Skwysi0dApkNemaKr4Bv.jpg</v>
      </c>
      <c r="Q12" s="1" t="s">
        <v>31</v>
      </c>
      <c r="R12" s="1" t="s">
        <v>32</v>
      </c>
      <c r="S12" s="1" t="s">
        <v>104</v>
      </c>
      <c r="T12" s="1" t="s">
        <v>105</v>
      </c>
      <c r="V12" s="1" t="s">
        <v>106</v>
      </c>
      <c r="W12" s="1" t="s">
        <v>107</v>
      </c>
      <c r="X12" s="1" t="s">
        <v>108</v>
      </c>
      <c r="Y12" s="1" t="s">
        <v>38</v>
      </c>
    </row>
    <row r="13" spans="1:25" x14ac:dyDescent="0.4">
      <c r="A13" s="3" t="s">
        <v>109</v>
      </c>
      <c r="B13" s="17" t="s">
        <v>211</v>
      </c>
      <c r="E13" s="1" t="s">
        <v>110</v>
      </c>
      <c r="G13" s="1" t="s">
        <v>111</v>
      </c>
      <c r="H13" s="10" t="s">
        <v>215</v>
      </c>
      <c r="I13" s="10" t="s">
        <v>213</v>
      </c>
      <c r="J13" s="1" t="s">
        <v>89</v>
      </c>
      <c r="K13" s="1" t="str">
        <f>HYPERLINK("#", "https://ja-jp.facebook.com/mitsusezibasan/")</f>
        <v>https://ja-jp.facebook.com/mitsusezibasan/</v>
      </c>
      <c r="O13" s="7" t="str">
        <f>HYPERLINK("#", "https://storage.googleapis.com/storage.openphoto.jp/photos/93/thumbnail/ZudARsYNhrMIkNeuQJbIq73ghg2NlHMtJ1YhXpm7.jpg")</f>
        <v>https://storage.googleapis.com/storage.openphoto.jp/photos/93/thumbnail/ZudARsYNhrMIkNeuQJbIq73ghg2NlHMtJ1YhXpm7.jpg</v>
      </c>
      <c r="Q13" s="1" t="s">
        <v>31</v>
      </c>
      <c r="R13" s="1" t="s">
        <v>32</v>
      </c>
      <c r="S13" s="1" t="s">
        <v>112</v>
      </c>
      <c r="T13" s="1" t="s">
        <v>113</v>
      </c>
      <c r="V13" s="1" t="s">
        <v>114</v>
      </c>
      <c r="W13" s="1" t="s">
        <v>115</v>
      </c>
      <c r="X13" s="1" t="s">
        <v>116</v>
      </c>
      <c r="Y13" s="1" t="s">
        <v>38</v>
      </c>
    </row>
    <row r="14" spans="1:25" x14ac:dyDescent="0.4">
      <c r="A14" s="3" t="s">
        <v>117</v>
      </c>
      <c r="B14" s="2" t="s">
        <v>118</v>
      </c>
      <c r="E14" s="1" t="s">
        <v>119</v>
      </c>
      <c r="G14" s="1" t="s">
        <v>120</v>
      </c>
      <c r="H14" s="3" t="s">
        <v>121</v>
      </c>
      <c r="I14" s="10" t="s">
        <v>214</v>
      </c>
      <c r="J14" s="1" t="s">
        <v>30</v>
      </c>
      <c r="K14" s="1" t="str">
        <f>HYPERLINK("#", "https://www.egashiraichiro.com/")</f>
        <v>https://www.egashiraichiro.com/</v>
      </c>
      <c r="O14" s="7" t="str">
        <f>HYPERLINK("#", "https://storage.googleapis.com/storage.openphoto.jp/photos/93/thumbnail/HwOTkR3dtva29biraxWuhVthIGg8OaeClw9wVJuW.png")</f>
        <v>https://storage.googleapis.com/storage.openphoto.jp/photos/93/thumbnail/HwOTkR3dtva29biraxWuhVthIGg8OaeClw9wVJuW.png</v>
      </c>
      <c r="Q14" s="1" t="s">
        <v>31</v>
      </c>
      <c r="R14" s="1" t="s">
        <v>32</v>
      </c>
      <c r="S14" s="1" t="s">
        <v>122</v>
      </c>
      <c r="T14" s="1" t="s">
        <v>123</v>
      </c>
      <c r="V14" s="1" t="s">
        <v>124</v>
      </c>
      <c r="W14" s="1" t="s">
        <v>125</v>
      </c>
      <c r="X14" s="1" t="s">
        <v>126</v>
      </c>
      <c r="Y14" s="1" t="s">
        <v>38</v>
      </c>
    </row>
    <row r="15" spans="1:25" x14ac:dyDescent="0.4">
      <c r="A15" s="3" t="s">
        <v>127</v>
      </c>
      <c r="B15" s="2" t="s">
        <v>128</v>
      </c>
      <c r="E15" s="1" t="s">
        <v>129</v>
      </c>
      <c r="G15" s="1" t="s">
        <v>130</v>
      </c>
      <c r="H15" s="3" t="s">
        <v>131</v>
      </c>
      <c r="I15" s="10" t="s">
        <v>132</v>
      </c>
      <c r="J15" s="1" t="s">
        <v>30</v>
      </c>
      <c r="K15" s="1" t="str">
        <f>HYPERLINK("#", "https://www.ikemako2007.com/")</f>
        <v>https://www.ikemako2007.com/</v>
      </c>
      <c r="O15" s="7" t="str">
        <f>HYPERLINK("#", "https://storage.googleapis.com/storage.openphoto.jp/photos/93/thumbnail/JKBd0h6HwB6ELr8Y0SEjFsrlRFMZm1fcY8da4fW4.png")</f>
        <v>https://storage.googleapis.com/storage.openphoto.jp/photos/93/thumbnail/JKBd0h6HwB6ELr8Y0SEjFsrlRFMZm1fcY8da4fW4.png</v>
      </c>
      <c r="Q15" s="1" t="s">
        <v>31</v>
      </c>
      <c r="R15" s="1" t="s">
        <v>32</v>
      </c>
      <c r="S15" s="1" t="s">
        <v>133</v>
      </c>
      <c r="T15" s="1" t="s">
        <v>134</v>
      </c>
      <c r="V15" s="1" t="s">
        <v>135</v>
      </c>
      <c r="W15" s="1" t="s">
        <v>136</v>
      </c>
      <c r="X15" s="1" t="s">
        <v>137</v>
      </c>
      <c r="Y15" s="1" t="s">
        <v>38</v>
      </c>
    </row>
    <row r="16" spans="1:25" x14ac:dyDescent="0.4">
      <c r="A16" s="3" t="s">
        <v>138</v>
      </c>
      <c r="B16" s="2" t="s">
        <v>139</v>
      </c>
      <c r="E16" s="1" t="s">
        <v>140</v>
      </c>
      <c r="G16" s="1" t="s">
        <v>141</v>
      </c>
      <c r="H16" s="3" t="s">
        <v>142</v>
      </c>
      <c r="I16" s="10" t="s">
        <v>200</v>
      </c>
      <c r="O16" s="7" t="str">
        <f>HYPERLINK("#", "https://storage.googleapis.com/storage.openphoto.jp/photos/93/thumbnail/knGPd5YhPmUtN5gD2PAv7nwypilJGZtT6etGZ6jZ.jpg")</f>
        <v>https://storage.googleapis.com/storage.openphoto.jp/photos/93/thumbnail/knGPd5YhPmUtN5gD2PAv7nwypilJGZtT6etGZ6jZ.jpg</v>
      </c>
      <c r="Q16" s="1" t="s">
        <v>31</v>
      </c>
      <c r="R16" s="1" t="s">
        <v>32</v>
      </c>
      <c r="S16" s="1" t="s">
        <v>143</v>
      </c>
      <c r="T16" s="1" t="s">
        <v>144</v>
      </c>
      <c r="V16" s="1" t="s">
        <v>145</v>
      </c>
      <c r="W16" s="1" t="s">
        <v>146</v>
      </c>
      <c r="X16" s="1" t="s">
        <v>147</v>
      </c>
      <c r="Y16" s="1" t="s">
        <v>38</v>
      </c>
    </row>
    <row r="17" spans="1:25" x14ac:dyDescent="0.4">
      <c r="A17" s="3" t="s">
        <v>148</v>
      </c>
      <c r="B17" s="2" t="s">
        <v>149</v>
      </c>
      <c r="E17" s="1" t="s">
        <v>150</v>
      </c>
      <c r="G17" s="1" t="s">
        <v>151</v>
      </c>
      <c r="H17" s="1" t="s">
        <v>152</v>
      </c>
      <c r="I17" s="15" t="s">
        <v>199</v>
      </c>
      <c r="J17" s="1" t="s">
        <v>30</v>
      </c>
      <c r="K17" s="1" t="str">
        <f>HYPERLINK("#", "http://www.soyokazekan.com/")</f>
        <v>http://www.soyokazekan.com/</v>
      </c>
      <c r="O17" s="7" t="str">
        <f>HYPERLINK("#", "https://storage.googleapis.com/storage.openphoto.jp/photos/93/thumbnail/F91xJUfRGjfvwsm7cRz3VGzBNU6KrNEwnF2Df2pj.jpg")</f>
        <v>https://storage.googleapis.com/storage.openphoto.jp/photos/93/thumbnail/F91xJUfRGjfvwsm7cRz3VGzBNU6KrNEwnF2Df2pj.jpg</v>
      </c>
      <c r="Q17" s="1" t="s">
        <v>31</v>
      </c>
      <c r="R17" s="1" t="s">
        <v>32</v>
      </c>
      <c r="S17" s="1" t="s">
        <v>153</v>
      </c>
      <c r="T17" s="1" t="s">
        <v>154</v>
      </c>
      <c r="V17" s="1" t="s">
        <v>155</v>
      </c>
      <c r="W17" s="1" t="s">
        <v>156</v>
      </c>
      <c r="X17" s="1" t="s">
        <v>157</v>
      </c>
      <c r="Y17" s="1" t="s">
        <v>38</v>
      </c>
    </row>
    <row r="18" spans="1:25" x14ac:dyDescent="0.4">
      <c r="A18" s="3" t="s">
        <v>158</v>
      </c>
      <c r="B18" s="2" t="s">
        <v>159</v>
      </c>
      <c r="E18" s="1" t="s">
        <v>160</v>
      </c>
      <c r="G18" s="1" t="s">
        <v>161</v>
      </c>
      <c r="H18" s="1" t="s">
        <v>162</v>
      </c>
      <c r="I18" s="15" t="s">
        <v>163</v>
      </c>
      <c r="J18" s="1" t="s">
        <v>30</v>
      </c>
      <c r="K18" s="1" t="str">
        <f>HYPERLINK("#", "http://www.slou-waork-yamato.com/")</f>
        <v>http://www.slou-waork-yamato.com/</v>
      </c>
      <c r="O18" s="7" t="str">
        <f>HYPERLINK("#", "https://storage.googleapis.com/storage.openphoto.jp/photos/93/thumbnail/yelYaPsktXMigB3K1RGQ9JJRaqUaAMOdG8GIH14G.png")</f>
        <v>https://storage.googleapis.com/storage.openphoto.jp/photos/93/thumbnail/yelYaPsktXMigB3K1RGQ9JJRaqUaAMOdG8GIH14G.png</v>
      </c>
      <c r="Q18" s="1" t="s">
        <v>31</v>
      </c>
      <c r="R18" s="1" t="s">
        <v>32</v>
      </c>
      <c r="S18" s="1" t="s">
        <v>164</v>
      </c>
      <c r="T18" s="1" t="s">
        <v>165</v>
      </c>
      <c r="V18" s="1" t="s">
        <v>166</v>
      </c>
      <c r="W18" s="1" t="s">
        <v>167</v>
      </c>
      <c r="X18" s="1" t="s">
        <v>168</v>
      </c>
      <c r="Y18" s="1" t="s">
        <v>38</v>
      </c>
    </row>
    <row r="19" spans="1:25" x14ac:dyDescent="0.4">
      <c r="A19" s="3" t="s">
        <v>169</v>
      </c>
      <c r="B19" s="2" t="s">
        <v>170</v>
      </c>
      <c r="E19" s="1" t="s">
        <v>171</v>
      </c>
      <c r="G19" s="1" t="s">
        <v>172</v>
      </c>
      <c r="H19" s="1" t="s">
        <v>173</v>
      </c>
      <c r="I19" s="15" t="s">
        <v>174</v>
      </c>
      <c r="J19" s="1" t="s">
        <v>30</v>
      </c>
      <c r="K19" s="1" t="str">
        <f>HYPERLINK("#", "http://sankinokai.area9.jp/")</f>
        <v>http://sankinokai.area9.jp/</v>
      </c>
      <c r="O19" s="7" t="str">
        <f>HYPERLINK("#", "https://storage.googleapis.com/storage.openphoto.jp/photos/93/thumbnail/OAQlk4RmRwf9gvT7yly8LK488uJujwKuSJK82Gck.jpg")</f>
        <v>https://storage.googleapis.com/storage.openphoto.jp/photos/93/thumbnail/OAQlk4RmRwf9gvT7yly8LK488uJujwKuSJK82Gck.jpg</v>
      </c>
      <c r="Q19" s="1" t="s">
        <v>31</v>
      </c>
      <c r="R19" s="1" t="s">
        <v>32</v>
      </c>
      <c r="S19" s="1" t="s">
        <v>175</v>
      </c>
      <c r="T19" s="1" t="s">
        <v>176</v>
      </c>
      <c r="V19" s="1" t="s">
        <v>177</v>
      </c>
      <c r="W19" s="1" t="s">
        <v>178</v>
      </c>
      <c r="X19" s="1" t="s">
        <v>179</v>
      </c>
      <c r="Y19" s="1" t="s">
        <v>38</v>
      </c>
    </row>
    <row r="20" spans="1:25" x14ac:dyDescent="0.4">
      <c r="A20" s="3" t="s">
        <v>180</v>
      </c>
      <c r="B20" s="2" t="s">
        <v>181</v>
      </c>
      <c r="E20" s="1" t="s">
        <v>182</v>
      </c>
      <c r="G20" s="1" t="s">
        <v>183</v>
      </c>
      <c r="H20" s="1" t="s">
        <v>184</v>
      </c>
      <c r="I20" s="1" t="s">
        <v>185</v>
      </c>
      <c r="J20" s="1" t="s">
        <v>30</v>
      </c>
      <c r="K20" s="1" t="str">
        <f>HYPERLINK("#", "http://saganori.com/")</f>
        <v>http://saganori.com/</v>
      </c>
      <c r="O20" s="7" t="str">
        <f>HYPERLINK("#", "https://storage.googleapis.com/storage.openphoto.jp/photos/93/thumbnail/aYl3vPLO1k0F2Jr5auplDq4XYquwtJjOY6wsQnRt.jpg")</f>
        <v>https://storage.googleapis.com/storage.openphoto.jp/photos/93/thumbnail/aYl3vPLO1k0F2Jr5auplDq4XYquwtJjOY6wsQnRt.jpg</v>
      </c>
      <c r="Q20" s="1" t="s">
        <v>31</v>
      </c>
      <c r="R20" s="1" t="s">
        <v>32</v>
      </c>
      <c r="S20" s="1" t="s">
        <v>186</v>
      </c>
      <c r="T20" s="1" t="s">
        <v>187</v>
      </c>
      <c r="V20" s="1" t="s">
        <v>188</v>
      </c>
      <c r="W20" s="1" t="s">
        <v>189</v>
      </c>
      <c r="X20" s="1" t="s">
        <v>190</v>
      </c>
      <c r="Y20" s="1" t="s">
        <v>38</v>
      </c>
    </row>
    <row r="21" spans="1:25" x14ac:dyDescent="0.4">
      <c r="A21" s="3" t="s">
        <v>191</v>
      </c>
      <c r="B21" s="2" t="s">
        <v>192</v>
      </c>
      <c r="E21" s="1" t="s">
        <v>193</v>
      </c>
      <c r="G21" s="1" t="s">
        <v>183</v>
      </c>
      <c r="H21" s="1" t="s">
        <v>184</v>
      </c>
      <c r="I21" s="1" t="s">
        <v>194</v>
      </c>
      <c r="J21" s="1" t="s">
        <v>30</v>
      </c>
      <c r="K21" s="1" t="str">
        <f>HYPERLINK("#", "http://saganori.com/")</f>
        <v>http://saganori.com/</v>
      </c>
      <c r="O21" s="7" t="str">
        <f>HYPERLINK("#", "https://storage.googleapis.com/storage.openphoto.jp/photos/93/thumbnail/2Vx6bNKgwBzU2e2tiDsq7HahwWyeQ0fMGkZpMJL6.png")</f>
        <v>https://storage.googleapis.com/storage.openphoto.jp/photos/93/thumbnail/2Vx6bNKgwBzU2e2tiDsq7HahwWyeQ0fMGkZpMJL6.png</v>
      </c>
      <c r="Q21" s="1" t="s">
        <v>31</v>
      </c>
      <c r="R21" s="1" t="s">
        <v>32</v>
      </c>
      <c r="S21" s="1" t="s">
        <v>186</v>
      </c>
      <c r="T21" s="1" t="s">
        <v>187</v>
      </c>
      <c r="V21" s="1" t="s">
        <v>188</v>
      </c>
      <c r="W21" s="1" t="s">
        <v>189</v>
      </c>
      <c r="X21" s="1" t="s">
        <v>190</v>
      </c>
      <c r="Y21" s="1" t="s">
        <v>38</v>
      </c>
    </row>
    <row r="22" spans="1:25" s="9" customFormat="1" x14ac:dyDescent="0.4">
      <c r="A22" s="8"/>
      <c r="B22" s="16" t="s">
        <v>195</v>
      </c>
      <c r="E22" s="10" t="s">
        <v>196</v>
      </c>
      <c r="G22" s="10" t="s">
        <v>197</v>
      </c>
      <c r="H22" s="10" t="s">
        <v>198</v>
      </c>
      <c r="I22" s="9" t="s">
        <v>201</v>
      </c>
      <c r="J22" s="10" t="s">
        <v>89</v>
      </c>
      <c r="K22" s="11" t="s">
        <v>207</v>
      </c>
      <c r="O22" s="12" t="str">
        <f>HYPERLINK("#","https://storage.googleapis.com/storage.openphoto.jp/photos/93/eyecatch/hsFws9LLftpeoXuRL0aFDXuOIw6bujPEgTSu9swF.jpg")</f>
        <v>https://storage.googleapis.com/storage.openphoto.jp/photos/93/eyecatch/hsFws9LLftpeoXuRL0aFDXuOIw6bujPEgTSu9swF.jpg</v>
      </c>
      <c r="Q22" s="9" t="s">
        <v>209</v>
      </c>
      <c r="R22" s="9" t="s">
        <v>202</v>
      </c>
      <c r="S22" s="9" t="s">
        <v>203</v>
      </c>
      <c r="T22" s="13">
        <v>1781</v>
      </c>
      <c r="V22" s="9" t="s">
        <v>204</v>
      </c>
      <c r="W22" s="9" t="s">
        <v>205</v>
      </c>
      <c r="X22" s="9" t="s">
        <v>206</v>
      </c>
      <c r="Y22" s="14"/>
    </row>
  </sheetData>
  <autoFilter ref="A1:Y22"/>
  <phoneticPr fontId="1"/>
  <hyperlinks>
    <hyperlink ref="K22" r:id="rId1"/>
    <hyperlink ref="O6" r:id="rId2" display="https://storage.googleapis.com/storage.openphoto.jp/photos/93/thumbnail/NslNUtOq1QwHD1iwpS4Qk1si6aKs0pUAMZWafhVp"/>
    <hyperlink ref="O2" r:id="rId3" display="https://storage.googleapis.com/storage.openphoto.jp/photos/93/thumbnail/RzddSsMMctSIRiEFVAREXhc39QMG652TIY3xvsCU"/>
    <hyperlink ref="O7" r:id="rId4" location="&quot;, &quot;https://storage.googleapis.com/storage.openphoto.jp/photos/93/thumbnail/vGqUtKmgUoEqhrVvMbYcNLI7mksEjG4SYUWfxThZ.png&quot;)" display="https://storage.googleapis.com/storage.openphoto.jp/photos/93/thumbnail/vGqUtKmgUoEqhrVvMbYcNLI7mksEjG4SYUWfxThZ.png"/>
    <hyperlink ref="O8" r:id="rId5" location="&quot;, &quot;https://storage.googleapis.com/storage.openphoto.jp/photos/93/eyecatch/CferCchQ6z4xioGTTifeLt45Y6RmzUfldJ0EpD4E.jpg&quot;)" display="https://storage.googleapis.com/storage.openphoto.jp/photos/93/eyecatch/CferCchQ6z4xioGTTifeLt45Y6RmzUfldJ0EpD4E.jpg"/>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地域のいいもの</vt:lpstr>
      <vt:lpstr>地域のいいもの!佐賀市_地域のいいもの_メモ帳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2025-06-21T22:26:40Z</cp:lastPrinted>
  <dcterms:created xsi:type="dcterms:W3CDTF">2024-04-11T01:46:41Z</dcterms:created>
  <dcterms:modified xsi:type="dcterms:W3CDTF">2025-07-14T10:27:16Z</dcterms:modified>
</cp:coreProperties>
</file>